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TJN\FSI\FSI 2017\"/>
    </mc:Choice>
  </mc:AlternateContent>
  <xr:revisionPtr revIDLastSave="0" documentId="8_{61844AC0-7038-419F-BE20-7633A2CD8D6C}" xr6:coauthVersionLast="40" xr6:coauthVersionMax="40" xr10:uidLastSave="{00000000-0000-0000-0000-000000000000}"/>
  <bookViews>
    <workbookView xWindow="0" yWindow="0" windowWidth="14400" windowHeight="4815" tabRatio="809" activeTab="1" xr2:uid="{00000000-000D-0000-FFFF-FFFF00000000}"/>
  </bookViews>
  <sheets>
    <sheet name="FSI2018_RankingFormula_Layout" sheetId="7" r:id="rId1"/>
    <sheet name="Comparison-2015-2018" sheetId="6" r:id="rId2"/>
  </sheets>
  <definedNames>
    <definedName name="_xlnm._FilterDatabase" localSheetId="1" hidden="1">'Comparison-2015-2018'!$G$2:$K$2</definedName>
    <definedName name="_xlnm._FilterDatabase" localSheetId="0" hidden="1">FSI2018_RankingFormula_Layout!$E$2:$M$114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8" i="6" l="1"/>
  <c r="E117" i="6"/>
  <c r="E116" i="6"/>
  <c r="E115" i="6"/>
  <c r="D118" i="6"/>
  <c r="D117" i="6"/>
  <c r="D116" i="6"/>
  <c r="D115" i="6"/>
  <c r="C118" i="6"/>
  <c r="C117" i="6"/>
  <c r="C116" i="6"/>
  <c r="C115" i="6"/>
  <c r="N4" i="7" l="1"/>
  <c r="O4" i="7" s="1"/>
  <c r="P4" i="7"/>
  <c r="Q4" i="7" s="1"/>
  <c r="N5" i="7"/>
  <c r="O5" i="7" s="1"/>
  <c r="P5" i="7"/>
  <c r="Q5" i="7" s="1"/>
  <c r="N6" i="7"/>
  <c r="O6" i="7" s="1"/>
  <c r="P6" i="7"/>
  <c r="Q6" i="7" s="1"/>
  <c r="N7" i="7"/>
  <c r="O7" i="7" s="1"/>
  <c r="P7" i="7"/>
  <c r="Q7" i="7" s="1"/>
  <c r="N8" i="7"/>
  <c r="O8" i="7" s="1"/>
  <c r="P8" i="7"/>
  <c r="Q8" i="7" s="1"/>
  <c r="N9" i="7"/>
  <c r="O9" i="7" s="1"/>
  <c r="P9" i="7"/>
  <c r="Q9" i="7" s="1"/>
  <c r="N10" i="7"/>
  <c r="O10" i="7" s="1"/>
  <c r="P10" i="7"/>
  <c r="Q10" i="7" s="1"/>
  <c r="N11" i="7"/>
  <c r="O11" i="7" s="1"/>
  <c r="P11" i="7"/>
  <c r="Q11" i="7" s="1"/>
  <c r="N12" i="7"/>
  <c r="O12" i="7" s="1"/>
  <c r="P12" i="7"/>
  <c r="Q12" i="7" s="1"/>
  <c r="N13" i="7"/>
  <c r="O13" i="7" s="1"/>
  <c r="P13" i="7"/>
  <c r="Q13" i="7" s="1"/>
  <c r="N14" i="7"/>
  <c r="O14" i="7" s="1"/>
  <c r="P14" i="7"/>
  <c r="Q14" i="7" s="1"/>
  <c r="N15" i="7"/>
  <c r="O15" i="7" s="1"/>
  <c r="P15" i="7"/>
  <c r="Q15" i="7" s="1"/>
  <c r="N16" i="7"/>
  <c r="O16" i="7" s="1"/>
  <c r="P16" i="7"/>
  <c r="Q16" i="7" s="1"/>
  <c r="N17" i="7"/>
  <c r="O17" i="7" s="1"/>
  <c r="P17" i="7"/>
  <c r="Q17" i="7" s="1"/>
  <c r="N18" i="7"/>
  <c r="O18" i="7" s="1"/>
  <c r="P18" i="7"/>
  <c r="Q18" i="7" s="1"/>
  <c r="N19" i="7"/>
  <c r="O19" i="7" s="1"/>
  <c r="P19" i="7"/>
  <c r="Q19" i="7" s="1"/>
  <c r="N20" i="7"/>
  <c r="O20" i="7" s="1"/>
  <c r="P20" i="7"/>
  <c r="Q20" i="7" s="1"/>
  <c r="N21" i="7"/>
  <c r="O21" i="7" s="1"/>
  <c r="P21" i="7"/>
  <c r="Q21" i="7" s="1"/>
  <c r="N22" i="7"/>
  <c r="O22" i="7" s="1"/>
  <c r="P22" i="7"/>
  <c r="Q22" i="7" s="1"/>
  <c r="N23" i="7"/>
  <c r="O23" i="7" s="1"/>
  <c r="P23" i="7"/>
  <c r="Q23" i="7" s="1"/>
  <c r="N24" i="7"/>
  <c r="O24" i="7" s="1"/>
  <c r="P24" i="7"/>
  <c r="Q24" i="7" s="1"/>
  <c r="N25" i="7"/>
  <c r="O25" i="7" s="1"/>
  <c r="P25" i="7"/>
  <c r="Q25" i="7" s="1"/>
  <c r="N26" i="7"/>
  <c r="O26" i="7" s="1"/>
  <c r="P26" i="7"/>
  <c r="Q26" i="7" s="1"/>
  <c r="N27" i="7"/>
  <c r="O27" i="7" s="1"/>
  <c r="P27" i="7"/>
  <c r="Q27" i="7" s="1"/>
  <c r="N28" i="7"/>
  <c r="O28" i="7" s="1"/>
  <c r="P28" i="7"/>
  <c r="Q28" i="7" s="1"/>
  <c r="N29" i="7"/>
  <c r="O29" i="7" s="1"/>
  <c r="P29" i="7"/>
  <c r="Q29" i="7" s="1"/>
  <c r="N30" i="7"/>
  <c r="O30" i="7" s="1"/>
  <c r="P30" i="7"/>
  <c r="Q30" i="7" s="1"/>
  <c r="N31" i="7"/>
  <c r="O31" i="7" s="1"/>
  <c r="P31" i="7"/>
  <c r="Q31" i="7" s="1"/>
  <c r="N32" i="7"/>
  <c r="O32" i="7" s="1"/>
  <c r="P32" i="7"/>
  <c r="Q32" i="7" s="1"/>
  <c r="N33" i="7"/>
  <c r="O33" i="7" s="1"/>
  <c r="P33" i="7"/>
  <c r="Q33" i="7" s="1"/>
  <c r="N34" i="7"/>
  <c r="O34" i="7" s="1"/>
  <c r="P34" i="7"/>
  <c r="Q34" i="7" s="1"/>
  <c r="N35" i="7"/>
  <c r="O35" i="7" s="1"/>
  <c r="P35" i="7"/>
  <c r="Q35" i="7" s="1"/>
  <c r="N36" i="7"/>
  <c r="O36" i="7" s="1"/>
  <c r="P36" i="7"/>
  <c r="Q36" i="7" s="1"/>
  <c r="N37" i="7"/>
  <c r="O37" i="7" s="1"/>
  <c r="P37" i="7"/>
  <c r="Q37" i="7" s="1"/>
  <c r="N38" i="7"/>
  <c r="O38" i="7" s="1"/>
  <c r="P38" i="7"/>
  <c r="Q38" i="7" s="1"/>
  <c r="N39" i="7"/>
  <c r="O39" i="7" s="1"/>
  <c r="P39" i="7"/>
  <c r="Q39" i="7" s="1"/>
  <c r="N40" i="7"/>
  <c r="O40" i="7" s="1"/>
  <c r="P40" i="7"/>
  <c r="Q40" i="7" s="1"/>
  <c r="N41" i="7"/>
  <c r="O41" i="7" s="1"/>
  <c r="P41" i="7"/>
  <c r="Q41" i="7" s="1"/>
  <c r="N42" i="7"/>
  <c r="O42" i="7" s="1"/>
  <c r="P42" i="7"/>
  <c r="Q42" i="7" s="1"/>
  <c r="N43" i="7"/>
  <c r="O43" i="7" s="1"/>
  <c r="P43" i="7"/>
  <c r="Q43" i="7" s="1"/>
  <c r="N44" i="7"/>
  <c r="O44" i="7" s="1"/>
  <c r="P44" i="7"/>
  <c r="Q44" i="7" s="1"/>
  <c r="N45" i="7"/>
  <c r="O45" i="7" s="1"/>
  <c r="P45" i="7"/>
  <c r="Q45" i="7" s="1"/>
  <c r="N46" i="7"/>
  <c r="O46" i="7" s="1"/>
  <c r="P46" i="7"/>
  <c r="Q46" i="7" s="1"/>
  <c r="N47" i="7"/>
  <c r="O47" i="7" s="1"/>
  <c r="P47" i="7"/>
  <c r="Q47" i="7" s="1"/>
  <c r="N48" i="7"/>
  <c r="O48" i="7" s="1"/>
  <c r="P48" i="7"/>
  <c r="Q48" i="7" s="1"/>
  <c r="N49" i="7"/>
  <c r="O49" i="7" s="1"/>
  <c r="P49" i="7"/>
  <c r="Q49" i="7" s="1"/>
  <c r="N50" i="7"/>
  <c r="O50" i="7" s="1"/>
  <c r="P50" i="7"/>
  <c r="Q50" i="7" s="1"/>
  <c r="N51" i="7"/>
  <c r="O51" i="7" s="1"/>
  <c r="P51" i="7"/>
  <c r="Q51" i="7" s="1"/>
  <c r="N52" i="7"/>
  <c r="O52" i="7" s="1"/>
  <c r="P52" i="7"/>
  <c r="Q52" i="7" s="1"/>
  <c r="N53" i="7"/>
  <c r="O53" i="7" s="1"/>
  <c r="P53" i="7"/>
  <c r="Q53" i="7" s="1"/>
  <c r="N54" i="7"/>
  <c r="O54" i="7" s="1"/>
  <c r="P54" i="7"/>
  <c r="Q54" i="7" s="1"/>
  <c r="N55" i="7"/>
  <c r="O55" i="7" s="1"/>
  <c r="P55" i="7"/>
  <c r="Q55" i="7" s="1"/>
  <c r="N56" i="7"/>
  <c r="O56" i="7" s="1"/>
  <c r="P56" i="7"/>
  <c r="Q56" i="7" s="1"/>
  <c r="N57" i="7"/>
  <c r="O57" i="7" s="1"/>
  <c r="P57" i="7"/>
  <c r="Q57" i="7" s="1"/>
  <c r="N58" i="7"/>
  <c r="O58" i="7" s="1"/>
  <c r="P58" i="7"/>
  <c r="Q58" i="7" s="1"/>
  <c r="N59" i="7"/>
  <c r="O59" i="7" s="1"/>
  <c r="P59" i="7"/>
  <c r="Q59" i="7" s="1"/>
  <c r="N60" i="7"/>
  <c r="O60" i="7" s="1"/>
  <c r="P60" i="7"/>
  <c r="Q60" i="7" s="1"/>
  <c r="N61" i="7"/>
  <c r="O61" i="7" s="1"/>
  <c r="P61" i="7"/>
  <c r="Q61" i="7" s="1"/>
  <c r="N62" i="7"/>
  <c r="O62" i="7" s="1"/>
  <c r="P62" i="7"/>
  <c r="Q62" i="7" s="1"/>
  <c r="N63" i="7"/>
  <c r="O63" i="7" s="1"/>
  <c r="P63" i="7"/>
  <c r="Q63" i="7" s="1"/>
  <c r="N64" i="7"/>
  <c r="O64" i="7" s="1"/>
  <c r="P64" i="7"/>
  <c r="Q64" i="7" s="1"/>
  <c r="N65" i="7"/>
  <c r="O65" i="7" s="1"/>
  <c r="P65" i="7"/>
  <c r="Q65" i="7" s="1"/>
  <c r="N66" i="7"/>
  <c r="O66" i="7" s="1"/>
  <c r="P66" i="7"/>
  <c r="Q66" i="7" s="1"/>
  <c r="N67" i="7"/>
  <c r="O67" i="7" s="1"/>
  <c r="P67" i="7"/>
  <c r="Q67" i="7" s="1"/>
  <c r="N68" i="7"/>
  <c r="O68" i="7" s="1"/>
  <c r="P68" i="7"/>
  <c r="Q68" i="7" s="1"/>
  <c r="N69" i="7"/>
  <c r="O69" i="7" s="1"/>
  <c r="P69" i="7"/>
  <c r="Q69" i="7" s="1"/>
  <c r="N70" i="7"/>
  <c r="O70" i="7" s="1"/>
  <c r="P70" i="7"/>
  <c r="Q70" i="7" s="1"/>
  <c r="N71" i="7"/>
  <c r="O71" i="7" s="1"/>
  <c r="P71" i="7"/>
  <c r="Q71" i="7" s="1"/>
  <c r="N72" i="7"/>
  <c r="O72" i="7" s="1"/>
  <c r="P72" i="7"/>
  <c r="Q72" i="7" s="1"/>
  <c r="N73" i="7"/>
  <c r="O73" i="7" s="1"/>
  <c r="P73" i="7"/>
  <c r="Q73" i="7" s="1"/>
  <c r="N74" i="7"/>
  <c r="O74" i="7" s="1"/>
  <c r="P74" i="7"/>
  <c r="Q74" i="7" s="1"/>
  <c r="N75" i="7"/>
  <c r="O75" i="7" s="1"/>
  <c r="P75" i="7"/>
  <c r="Q75" i="7" s="1"/>
  <c r="N76" i="7"/>
  <c r="O76" i="7" s="1"/>
  <c r="P76" i="7"/>
  <c r="Q76" i="7" s="1"/>
  <c r="N77" i="7"/>
  <c r="O77" i="7" s="1"/>
  <c r="P77" i="7"/>
  <c r="Q77" i="7" s="1"/>
  <c r="N78" i="7"/>
  <c r="O78" i="7" s="1"/>
  <c r="P78" i="7"/>
  <c r="Q78" i="7" s="1"/>
  <c r="N79" i="7"/>
  <c r="O79" i="7" s="1"/>
  <c r="P79" i="7"/>
  <c r="Q79" i="7" s="1"/>
  <c r="N80" i="7"/>
  <c r="O80" i="7" s="1"/>
  <c r="P80" i="7"/>
  <c r="Q80" i="7" s="1"/>
  <c r="N81" i="7"/>
  <c r="O81" i="7" s="1"/>
  <c r="P81" i="7"/>
  <c r="Q81" i="7" s="1"/>
  <c r="N82" i="7"/>
  <c r="O82" i="7" s="1"/>
  <c r="P82" i="7"/>
  <c r="Q82" i="7" s="1"/>
  <c r="N83" i="7"/>
  <c r="O83" i="7" s="1"/>
  <c r="P83" i="7"/>
  <c r="Q83" i="7" s="1"/>
  <c r="N84" i="7"/>
  <c r="O84" i="7" s="1"/>
  <c r="P84" i="7"/>
  <c r="Q84" i="7" s="1"/>
  <c r="N85" i="7"/>
  <c r="O85" i="7" s="1"/>
  <c r="P85" i="7"/>
  <c r="Q85" i="7" s="1"/>
  <c r="N86" i="7"/>
  <c r="O86" i="7" s="1"/>
  <c r="P86" i="7"/>
  <c r="Q86" i="7" s="1"/>
  <c r="N87" i="7"/>
  <c r="O87" i="7" s="1"/>
  <c r="P87" i="7"/>
  <c r="Q87" i="7" s="1"/>
  <c r="N88" i="7"/>
  <c r="O88" i="7" s="1"/>
  <c r="P88" i="7"/>
  <c r="Q88" i="7" s="1"/>
  <c r="N89" i="7"/>
  <c r="O89" i="7" s="1"/>
  <c r="P89" i="7"/>
  <c r="Q89" i="7" s="1"/>
  <c r="N90" i="7"/>
  <c r="O90" i="7" s="1"/>
  <c r="P90" i="7"/>
  <c r="Q90" i="7" s="1"/>
  <c r="N91" i="7"/>
  <c r="O91" i="7" s="1"/>
  <c r="P91" i="7"/>
  <c r="Q91" i="7" s="1"/>
  <c r="N92" i="7"/>
  <c r="O92" i="7" s="1"/>
  <c r="P92" i="7"/>
  <c r="Q92" i="7" s="1"/>
  <c r="N93" i="7"/>
  <c r="O93" i="7" s="1"/>
  <c r="P93" i="7"/>
  <c r="Q93" i="7" s="1"/>
  <c r="N94" i="7"/>
  <c r="O94" i="7" s="1"/>
  <c r="P94" i="7"/>
  <c r="Q94" i="7" s="1"/>
  <c r="N95" i="7"/>
  <c r="O95" i="7" s="1"/>
  <c r="P95" i="7"/>
  <c r="Q95" i="7" s="1"/>
  <c r="N96" i="7"/>
  <c r="O96" i="7" s="1"/>
  <c r="P96" i="7"/>
  <c r="Q96" i="7" s="1"/>
  <c r="N97" i="7"/>
  <c r="O97" i="7" s="1"/>
  <c r="P97" i="7"/>
  <c r="Q97" i="7" s="1"/>
  <c r="N98" i="7"/>
  <c r="O98" i="7" s="1"/>
  <c r="P98" i="7"/>
  <c r="Q98" i="7" s="1"/>
  <c r="N99" i="7"/>
  <c r="O99" i="7" s="1"/>
  <c r="P99" i="7"/>
  <c r="Q99" i="7" s="1"/>
  <c r="N100" i="7"/>
  <c r="O100" i="7" s="1"/>
  <c r="P100" i="7"/>
  <c r="Q100" i="7" s="1"/>
  <c r="N101" i="7"/>
  <c r="O101" i="7" s="1"/>
  <c r="P101" i="7"/>
  <c r="Q101" i="7" s="1"/>
  <c r="N102" i="7"/>
  <c r="O102" i="7" s="1"/>
  <c r="P102" i="7"/>
  <c r="Q102" i="7" s="1"/>
  <c r="N103" i="7"/>
  <c r="O103" i="7" s="1"/>
  <c r="P103" i="7"/>
  <c r="Q103" i="7" s="1"/>
  <c r="N104" i="7"/>
  <c r="O104" i="7" s="1"/>
  <c r="P104" i="7"/>
  <c r="Q104" i="7" s="1"/>
  <c r="N105" i="7"/>
  <c r="O105" i="7" s="1"/>
  <c r="P105" i="7"/>
  <c r="Q105" i="7" s="1"/>
  <c r="N106" i="7"/>
  <c r="O106" i="7" s="1"/>
  <c r="P106" i="7"/>
  <c r="Q106" i="7" s="1"/>
  <c r="N107" i="7"/>
  <c r="O107" i="7" s="1"/>
  <c r="P107" i="7"/>
  <c r="Q107" i="7" s="1"/>
  <c r="N108" i="7"/>
  <c r="O108" i="7" s="1"/>
  <c r="P108" i="7"/>
  <c r="Q108" i="7" s="1"/>
  <c r="N109" i="7"/>
  <c r="O109" i="7" s="1"/>
  <c r="P109" i="7"/>
  <c r="Q109" i="7" s="1"/>
  <c r="N110" i="7"/>
  <c r="O110" i="7" s="1"/>
  <c r="P110" i="7"/>
  <c r="Q110" i="7" s="1"/>
  <c r="N111" i="7"/>
  <c r="O111" i="7" s="1"/>
  <c r="P111" i="7"/>
  <c r="Q111" i="7" s="1"/>
  <c r="N112" i="7"/>
  <c r="O112" i="7" s="1"/>
  <c r="P112" i="7"/>
  <c r="Q112" i="7" s="1"/>
  <c r="N113" i="7"/>
  <c r="O113" i="7" s="1"/>
  <c r="P113" i="7"/>
  <c r="Q113" i="7" s="1"/>
  <c r="N114" i="7"/>
  <c r="O114" i="7" s="1"/>
  <c r="P114" i="7"/>
  <c r="Q114" i="7" s="1"/>
  <c r="P3" i="7"/>
  <c r="Q3" i="7" s="1"/>
  <c r="N3" i="7"/>
  <c r="O3" i="7" s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3" i="6"/>
  <c r="Q4" i="6"/>
  <c r="Q5" i="6"/>
  <c r="Q6" i="6"/>
  <c r="Q7" i="6"/>
  <c r="Q8" i="6"/>
  <c r="Q9" i="6"/>
  <c r="Q10" i="6"/>
  <c r="Q11" i="6"/>
  <c r="Q12" i="6"/>
  <c r="Q13" i="6"/>
  <c r="Q14" i="6"/>
  <c r="Q16" i="6"/>
  <c r="Q17" i="6"/>
  <c r="Q18" i="6"/>
  <c r="Q19" i="6"/>
  <c r="Q21" i="6"/>
  <c r="Q22" i="6"/>
  <c r="Q23" i="6"/>
  <c r="Q24" i="6"/>
  <c r="Q25" i="6"/>
  <c r="Q26" i="6"/>
  <c r="Q28" i="6"/>
  <c r="Q29" i="6"/>
  <c r="Q30" i="6"/>
  <c r="Q31" i="6"/>
  <c r="Q32" i="6"/>
  <c r="Q34" i="6"/>
  <c r="Q35" i="6"/>
  <c r="Q36" i="6"/>
  <c r="Q38" i="6"/>
  <c r="Q39" i="6"/>
  <c r="Q40" i="6"/>
  <c r="Q41" i="6"/>
  <c r="Q42" i="6"/>
  <c r="Q43" i="6"/>
  <c r="Q44" i="6"/>
  <c r="Q45" i="6"/>
  <c r="Q46" i="6"/>
  <c r="Q47" i="6"/>
  <c r="Q48" i="6"/>
  <c r="Q50" i="6"/>
  <c r="Q51" i="6"/>
  <c r="Q52" i="6"/>
  <c r="Q53" i="6"/>
  <c r="Q54" i="6"/>
  <c r="Q55" i="6"/>
  <c r="Q57" i="6"/>
  <c r="Q58" i="6"/>
  <c r="Q59" i="6"/>
  <c r="Q60" i="6"/>
  <c r="Q62" i="6"/>
  <c r="Q63" i="6"/>
  <c r="Q64" i="6"/>
  <c r="Q65" i="6"/>
  <c r="Q67" i="6"/>
  <c r="Q68" i="6"/>
  <c r="Q69" i="6"/>
  <c r="Q70" i="6"/>
  <c r="Q71" i="6"/>
  <c r="Q73" i="6"/>
  <c r="Q75" i="6"/>
  <c r="Q76" i="6"/>
  <c r="Q77" i="6"/>
  <c r="Q78" i="6"/>
  <c r="Q80" i="6"/>
  <c r="Q81" i="6"/>
  <c r="Q82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5" i="6"/>
  <c r="Q106" i="6"/>
  <c r="Q108" i="6"/>
  <c r="Q109" i="6"/>
  <c r="Q110" i="6"/>
  <c r="Q111" i="6"/>
  <c r="Q112" i="6"/>
  <c r="Q113" i="6"/>
  <c r="Q3" i="6"/>
  <c r="P4" i="6"/>
  <c r="P5" i="6"/>
  <c r="P6" i="6"/>
  <c r="P7" i="6"/>
  <c r="P8" i="6"/>
  <c r="P9" i="6"/>
  <c r="P10" i="6"/>
  <c r="P11" i="6"/>
  <c r="P12" i="6"/>
  <c r="P13" i="6"/>
  <c r="P14" i="6"/>
  <c r="P16" i="6"/>
  <c r="P17" i="6"/>
  <c r="P18" i="6"/>
  <c r="P19" i="6"/>
  <c r="P21" i="6"/>
  <c r="P22" i="6"/>
  <c r="P23" i="6"/>
  <c r="P24" i="6"/>
  <c r="P25" i="6"/>
  <c r="P26" i="6"/>
  <c r="P28" i="6"/>
  <c r="P29" i="6"/>
  <c r="P30" i="6"/>
  <c r="P31" i="6"/>
  <c r="P32" i="6"/>
  <c r="P34" i="6"/>
  <c r="P35" i="6"/>
  <c r="P36" i="6"/>
  <c r="P38" i="6"/>
  <c r="P39" i="6"/>
  <c r="P40" i="6"/>
  <c r="P41" i="6"/>
  <c r="P42" i="6"/>
  <c r="P43" i="6"/>
  <c r="P44" i="6"/>
  <c r="P45" i="6"/>
  <c r="P46" i="6"/>
  <c r="P47" i="6"/>
  <c r="P48" i="6"/>
  <c r="P50" i="6"/>
  <c r="P51" i="6"/>
  <c r="P52" i="6"/>
  <c r="P53" i="6"/>
  <c r="P54" i="6"/>
  <c r="P55" i="6"/>
  <c r="P57" i="6"/>
  <c r="P58" i="6"/>
  <c r="P59" i="6"/>
  <c r="P60" i="6"/>
  <c r="P62" i="6"/>
  <c r="P63" i="6"/>
  <c r="P64" i="6"/>
  <c r="P65" i="6"/>
  <c r="P67" i="6"/>
  <c r="P68" i="6"/>
  <c r="P69" i="6"/>
  <c r="P70" i="6"/>
  <c r="P71" i="6"/>
  <c r="P73" i="6"/>
  <c r="P75" i="6"/>
  <c r="P76" i="6"/>
  <c r="P77" i="6"/>
  <c r="P78" i="6"/>
  <c r="P80" i="6"/>
  <c r="P81" i="6"/>
  <c r="P82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5" i="6"/>
  <c r="P106" i="6"/>
  <c r="P108" i="6"/>
  <c r="P109" i="6"/>
  <c r="P110" i="6"/>
  <c r="P111" i="6"/>
  <c r="P112" i="6"/>
  <c r="P113" i="6"/>
  <c r="P3" i="6"/>
  <c r="P116" i="6" l="1"/>
  <c r="C73" i="6" l="1"/>
  <c r="O73" i="6" s="1"/>
  <c r="C98" i="6"/>
  <c r="O98" i="6" s="1"/>
  <c r="C97" i="6"/>
  <c r="O97" i="6" s="1"/>
  <c r="C87" i="6"/>
  <c r="O87" i="6" s="1"/>
  <c r="C74" i="6"/>
  <c r="C104" i="6"/>
  <c r="C37" i="6"/>
  <c r="C3" i="6"/>
  <c r="C92" i="6"/>
  <c r="O92" i="6" s="1"/>
  <c r="C16" i="6"/>
  <c r="O16" i="6" s="1"/>
  <c r="C64" i="6"/>
  <c r="O64" i="6" s="1"/>
  <c r="C42" i="6"/>
  <c r="O42" i="6" s="1"/>
  <c r="C25" i="6"/>
  <c r="O25" i="6" s="1"/>
  <c r="C72" i="6"/>
  <c r="C5" i="6"/>
  <c r="O5" i="6" s="1"/>
  <c r="C61" i="6"/>
  <c r="C32" i="6"/>
  <c r="O32" i="6" s="1"/>
  <c r="C39" i="6"/>
  <c r="O39" i="6" s="1"/>
  <c r="C66" i="6"/>
  <c r="C34" i="6"/>
  <c r="O34" i="6" s="1"/>
  <c r="C71" i="6"/>
  <c r="O71" i="6" s="1"/>
  <c r="C19" i="6"/>
  <c r="O19" i="6" s="1"/>
  <c r="C13" i="6"/>
  <c r="O13" i="6" s="1"/>
  <c r="C20" i="6"/>
  <c r="C15" i="6"/>
  <c r="C106" i="6"/>
  <c r="O106" i="6" s="1"/>
  <c r="C112" i="6"/>
  <c r="O112" i="6" s="1"/>
  <c r="C114" i="6"/>
  <c r="C28" i="6"/>
  <c r="O28" i="6" s="1"/>
  <c r="C40" i="6"/>
  <c r="O40" i="6" s="1"/>
  <c r="C70" i="6"/>
  <c r="O70" i="6" s="1"/>
  <c r="C86" i="6"/>
  <c r="O86" i="6" s="1"/>
  <c r="C41" i="6"/>
  <c r="O41" i="6" s="1"/>
  <c r="C27" i="6"/>
  <c r="C43" i="6"/>
  <c r="O43" i="6" s="1"/>
  <c r="C89" i="6"/>
  <c r="O89" i="6" s="1"/>
  <c r="C91" i="6"/>
  <c r="O91" i="6" s="1"/>
  <c r="C102" i="6"/>
  <c r="C46" i="6"/>
  <c r="O46" i="6" s="1"/>
  <c r="C17" i="6"/>
  <c r="O17" i="6" s="1"/>
  <c r="C47" i="6"/>
  <c r="O47" i="6" s="1"/>
  <c r="C35" i="6"/>
  <c r="O35" i="6" s="1"/>
  <c r="C30" i="6"/>
  <c r="O30" i="6" s="1"/>
  <c r="C33" i="6"/>
  <c r="C6" i="6"/>
  <c r="O6" i="6" s="1"/>
  <c r="C111" i="6"/>
  <c r="O111" i="6" s="1"/>
  <c r="C113" i="6"/>
  <c r="O113" i="6" s="1"/>
  <c r="C83" i="6"/>
  <c r="C82" i="6"/>
  <c r="O82" i="6" s="1"/>
  <c r="C96" i="6"/>
  <c r="O96" i="6" s="1"/>
  <c r="C79" i="6"/>
  <c r="C31" i="6"/>
  <c r="O31" i="6" s="1"/>
  <c r="C23" i="6"/>
  <c r="O23" i="6" s="1"/>
  <c r="C26" i="6"/>
  <c r="O26" i="6" s="1"/>
  <c r="C76" i="6"/>
  <c r="O76" i="6" s="1"/>
  <c r="C49" i="6"/>
  <c r="C4" i="6"/>
  <c r="O4" i="6" s="1"/>
  <c r="C57" i="6"/>
  <c r="O57" i="6" s="1"/>
  <c r="C99" i="6"/>
  <c r="O99" i="6" s="1"/>
  <c r="C12" i="6"/>
  <c r="O12" i="6" s="1"/>
  <c r="C95" i="6"/>
  <c r="O95" i="6" s="1"/>
  <c r="C81" i="6"/>
  <c r="O81" i="6" s="1"/>
  <c r="C93" i="6"/>
  <c r="O93" i="6" s="1"/>
  <c r="C69" i="6"/>
  <c r="O69" i="6" s="1"/>
  <c r="C11" i="6"/>
  <c r="O11" i="6" s="1"/>
  <c r="C84" i="6"/>
  <c r="C60" i="6"/>
  <c r="O60" i="6" s="1"/>
  <c r="C77" i="6"/>
  <c r="O77" i="6" s="1"/>
  <c r="C7" i="6"/>
  <c r="O7" i="6" s="1"/>
  <c r="C107" i="6"/>
  <c r="C51" i="6"/>
  <c r="O51" i="6" s="1"/>
  <c r="C53" i="6"/>
  <c r="O53" i="6" s="1"/>
  <c r="C80" i="6"/>
  <c r="O80" i="6" s="1"/>
  <c r="C68" i="6"/>
  <c r="O68" i="6" s="1"/>
  <c r="C59" i="6"/>
  <c r="O59" i="6" s="1"/>
  <c r="C88" i="6"/>
  <c r="O88" i="6" s="1"/>
  <c r="C14" i="6"/>
  <c r="O14" i="6" s="1"/>
  <c r="C8" i="6"/>
  <c r="O8" i="6" s="1"/>
  <c r="C52" i="6"/>
  <c r="O52" i="6" s="1"/>
  <c r="C94" i="6"/>
  <c r="O94" i="6" s="1"/>
  <c r="C48" i="6"/>
  <c r="O48" i="6" s="1"/>
  <c r="C65" i="6"/>
  <c r="O65" i="6" s="1"/>
  <c r="C105" i="6"/>
  <c r="O105" i="6" s="1"/>
  <c r="C85" i="6"/>
  <c r="O85" i="6" s="1"/>
  <c r="C24" i="6"/>
  <c r="O24" i="6" s="1"/>
  <c r="C56" i="6"/>
  <c r="C50" i="6"/>
  <c r="O50" i="6" s="1"/>
  <c r="C36" i="6"/>
  <c r="O36" i="6" s="1"/>
  <c r="C29" i="6"/>
  <c r="O29" i="6" s="1"/>
  <c r="C109" i="6"/>
  <c r="O109" i="6" s="1"/>
  <c r="C63" i="6"/>
  <c r="O63" i="6" s="1"/>
  <c r="C21" i="6"/>
  <c r="O21" i="6" s="1"/>
  <c r="C67" i="6"/>
  <c r="O67" i="6" s="1"/>
  <c r="C9" i="6"/>
  <c r="O9" i="6" s="1"/>
  <c r="C55" i="6"/>
  <c r="O55" i="6" s="1"/>
  <c r="C10" i="6"/>
  <c r="O10" i="6" s="1"/>
  <c r="C18" i="6"/>
  <c r="O18" i="6" s="1"/>
  <c r="C103" i="6"/>
  <c r="C75" i="6"/>
  <c r="O75" i="6" s="1"/>
  <c r="C54" i="6"/>
  <c r="O54" i="6" s="1"/>
  <c r="C78" i="6"/>
  <c r="O78" i="6" s="1"/>
  <c r="C58" i="6"/>
  <c r="O58" i="6" s="1"/>
  <c r="C44" i="6"/>
  <c r="O44" i="6" s="1"/>
  <c r="C108" i="6"/>
  <c r="O108" i="6" s="1"/>
  <c r="C101" i="6"/>
  <c r="C38" i="6"/>
  <c r="O38" i="6" s="1"/>
  <c r="C62" i="6"/>
  <c r="O62" i="6" s="1"/>
  <c r="C90" i="6"/>
  <c r="O90" i="6" s="1"/>
  <c r="C45" i="6"/>
  <c r="O45" i="6" s="1"/>
  <c r="C22" i="6"/>
  <c r="O22" i="6" s="1"/>
  <c r="C110" i="6"/>
  <c r="O110" i="6" s="1"/>
  <c r="C100" i="6"/>
  <c r="O100" i="6" s="1"/>
  <c r="K118" i="6"/>
  <c r="J118" i="6"/>
  <c r="I118" i="6"/>
  <c r="K117" i="6"/>
  <c r="J117" i="6"/>
  <c r="I117" i="6"/>
  <c r="P117" i="6"/>
  <c r="Q117" i="6"/>
  <c r="P118" i="6"/>
  <c r="Q118" i="6"/>
  <c r="K116" i="6"/>
  <c r="J116" i="6"/>
  <c r="I116" i="6"/>
  <c r="K115" i="6"/>
  <c r="J115" i="6"/>
  <c r="I115" i="6"/>
  <c r="Q116" i="6"/>
  <c r="P115" i="6"/>
  <c r="Q115" i="6"/>
  <c r="O3" i="6" l="1"/>
  <c r="O116" i="6" l="1"/>
  <c r="O118" i="6"/>
  <c r="O117" i="6"/>
  <c r="O115" i="6"/>
</calcChain>
</file>

<file path=xl/sharedStrings.xml><?xml version="1.0" encoding="utf-8"?>
<sst xmlns="http://schemas.openxmlformats.org/spreadsheetml/2006/main" count="548" uniqueCount="208">
  <si>
    <t>Rank</t>
  </si>
  <si>
    <t>Jurisdiction</t>
  </si>
  <si>
    <t>Switzerland</t>
  </si>
  <si>
    <t>Cayman Islands</t>
  </si>
  <si>
    <t>Hong Kong</t>
  </si>
  <si>
    <t>Singapore</t>
  </si>
  <si>
    <t>Luxembourg</t>
  </si>
  <si>
    <t>Germany</t>
  </si>
  <si>
    <t>Taiwan</t>
  </si>
  <si>
    <t>United Arab Emirates</t>
  </si>
  <si>
    <t>Guernsey</t>
  </si>
  <si>
    <t>Lebanon</t>
  </si>
  <si>
    <t>Panama</t>
  </si>
  <si>
    <t>Japan</t>
  </si>
  <si>
    <t>Netherlands</t>
  </si>
  <si>
    <t>Thailand</t>
  </si>
  <si>
    <t>British Virgin Islands</t>
  </si>
  <si>
    <t>Bahrain</t>
  </si>
  <si>
    <t>Jersey</t>
  </si>
  <si>
    <t>Bahamas</t>
  </si>
  <si>
    <t>Malta</t>
  </si>
  <si>
    <t>Canada</t>
  </si>
  <si>
    <t>Macao</t>
  </si>
  <si>
    <t>United Kingdom</t>
  </si>
  <si>
    <t>Cyprus</t>
  </si>
  <si>
    <t>France</t>
  </si>
  <si>
    <t>Ireland</t>
  </si>
  <si>
    <t>Kenya</t>
  </si>
  <si>
    <t>China</t>
  </si>
  <si>
    <t>Russia</t>
  </si>
  <si>
    <t>Turkey</t>
  </si>
  <si>
    <t>Malaysia</t>
  </si>
  <si>
    <t>India</t>
  </si>
  <si>
    <t>South Korea</t>
  </si>
  <si>
    <t>Israel</t>
  </si>
  <si>
    <t>Austria</t>
  </si>
  <si>
    <t>Bermuda</t>
  </si>
  <si>
    <t>Saudi Arabia</t>
  </si>
  <si>
    <t>Liberia</t>
  </si>
  <si>
    <t>Marshall Islands</t>
  </si>
  <si>
    <t>Philippines</t>
  </si>
  <si>
    <t>Italy</t>
  </si>
  <si>
    <t>Isle of Man</t>
  </si>
  <si>
    <t>Norway</t>
  </si>
  <si>
    <t>Ukraine</t>
  </si>
  <si>
    <t>Australia</t>
  </si>
  <si>
    <t>Liechtenstein</t>
  </si>
  <si>
    <t>Romania</t>
  </si>
  <si>
    <t>Barbados</t>
  </si>
  <si>
    <t>Mauritius</t>
  </si>
  <si>
    <t>South Africa</t>
  </si>
  <si>
    <t>Poland</t>
  </si>
  <si>
    <t>Spain</t>
  </si>
  <si>
    <t>Belgium</t>
  </si>
  <si>
    <t>Sweden</t>
  </si>
  <si>
    <t>Latvia</t>
  </si>
  <si>
    <t>Anguilla</t>
  </si>
  <si>
    <t>Indonesia</t>
  </si>
  <si>
    <t>New Zealand</t>
  </si>
  <si>
    <t>Costa Rica</t>
  </si>
  <si>
    <t>Chile</t>
  </si>
  <si>
    <t>Denmark</t>
  </si>
  <si>
    <t>Paraguay</t>
  </si>
  <si>
    <t>St. Kitts and Nevis</t>
  </si>
  <si>
    <t>Portugal</t>
  </si>
  <si>
    <t>Puerto Rico</t>
  </si>
  <si>
    <t>Vanuatu</t>
  </si>
  <si>
    <t>Czech Republic</t>
  </si>
  <si>
    <t>Uruguay</t>
  </si>
  <si>
    <t>Aruba</t>
  </si>
  <si>
    <t>Dominican Republic</t>
  </si>
  <si>
    <t>Finland</t>
  </si>
  <si>
    <t>Iceland</t>
  </si>
  <si>
    <t>Brazil</t>
  </si>
  <si>
    <t>Hungary</t>
  </si>
  <si>
    <t>Tanzania</t>
  </si>
  <si>
    <t>Slovak Republic</t>
  </si>
  <si>
    <t>Seychelles</t>
  </si>
  <si>
    <t>Guatemala</t>
  </si>
  <si>
    <t>Croatia</t>
  </si>
  <si>
    <t>Greece</t>
  </si>
  <si>
    <t>Samoa</t>
  </si>
  <si>
    <t>Mexico</t>
  </si>
  <si>
    <t>Gibraltar</t>
  </si>
  <si>
    <t>Venezuela</t>
  </si>
  <si>
    <t>Curacao</t>
  </si>
  <si>
    <t>US Virgin Islands</t>
  </si>
  <si>
    <t>Turks and Caicos Islands</t>
  </si>
  <si>
    <t>Bolivia</t>
  </si>
  <si>
    <t>Bulgaria</t>
  </si>
  <si>
    <t>Belize</t>
  </si>
  <si>
    <t>Brunei</t>
  </si>
  <si>
    <t>Monaco</t>
  </si>
  <si>
    <t>Estonia</t>
  </si>
  <si>
    <t>Maldives</t>
  </si>
  <si>
    <t>Ghana</t>
  </si>
  <si>
    <t>Dominica</t>
  </si>
  <si>
    <t>Lithuania</t>
  </si>
  <si>
    <t>Antigua and Barbuda</t>
  </si>
  <si>
    <t>Montenegro</t>
  </si>
  <si>
    <t>Cook Islands</t>
  </si>
  <si>
    <t>Grenada</t>
  </si>
  <si>
    <t>Macedonia</t>
  </si>
  <si>
    <t>Botswana</t>
  </si>
  <si>
    <t>Slovenia</t>
  </si>
  <si>
    <t>Andorra</t>
  </si>
  <si>
    <t>Gambia</t>
  </si>
  <si>
    <t>Trinidad and Tobago</t>
  </si>
  <si>
    <t>Nauru</t>
  </si>
  <si>
    <t>San Marino</t>
  </si>
  <si>
    <t>St. Lucia</t>
  </si>
  <si>
    <t>St. Vincent and the Grenadines</t>
  </si>
  <si>
    <t>Montserrat</t>
  </si>
  <si>
    <t>USA</t>
  </si>
  <si>
    <t>Secrecy_score</t>
  </si>
  <si>
    <t>Global_scale_weight</t>
  </si>
  <si>
    <t>FSI_value</t>
  </si>
  <si>
    <t>Slovakia</t>
  </si>
  <si>
    <r>
      <t>Malaysia (Labuan)</t>
    </r>
    <r>
      <rPr>
        <vertAlign val="superscript"/>
        <sz val="10"/>
        <rFont val="Arial"/>
        <family val="2"/>
      </rPr>
      <t>3</t>
    </r>
  </si>
  <si>
    <r>
      <t>Portugal (Madeira)</t>
    </r>
    <r>
      <rPr>
        <vertAlign val="superscript"/>
        <sz val="10"/>
        <rFont val="Arial"/>
        <family val="2"/>
      </rPr>
      <t>3</t>
    </r>
  </si>
  <si>
    <t>Korea</t>
  </si>
  <si>
    <t>Malaysia (Labuan)</t>
  </si>
  <si>
    <t>Portugal (Madeira)</t>
  </si>
  <si>
    <t>RANK</t>
  </si>
  <si>
    <t>FSI Value4</t>
  </si>
  <si>
    <t>Secrecy Score5</t>
  </si>
  <si>
    <t>Global Scale Weight6</t>
  </si>
  <si>
    <t>Switzerland2</t>
  </si>
  <si>
    <t>Hong Kong2</t>
  </si>
  <si>
    <t>USA2</t>
  </si>
  <si>
    <t>Singapore2</t>
  </si>
  <si>
    <t>Cayman Islands1,2</t>
  </si>
  <si>
    <t>Luxembourg2</t>
  </si>
  <si>
    <t>Lebanon2</t>
  </si>
  <si>
    <t>Germany2</t>
  </si>
  <si>
    <t>Bahrain2</t>
  </si>
  <si>
    <t>United Arab Emirates (Dubai)2,3</t>
  </si>
  <si>
    <t>Japan2</t>
  </si>
  <si>
    <t>Panama2</t>
  </si>
  <si>
    <t>United Kingdom1,2</t>
  </si>
  <si>
    <t>Jersey2</t>
  </si>
  <si>
    <t>Malaysia (Labuan)3</t>
  </si>
  <si>
    <t>British Virgin Islands1,2</t>
  </si>
  <si>
    <t>Mauritius1</t>
  </si>
  <si>
    <t>Austria2</t>
  </si>
  <si>
    <t>Bahamas1</t>
  </si>
  <si>
    <t>Brazil2</t>
  </si>
  <si>
    <t>Uruguay2</t>
  </si>
  <si>
    <t>Canada2</t>
  </si>
  <si>
    <t>Isle of Man1</t>
  </si>
  <si>
    <t>Liberia2</t>
  </si>
  <si>
    <t>Bermuda1</t>
  </si>
  <si>
    <t>Ireland2</t>
  </si>
  <si>
    <t>Belgium2</t>
  </si>
  <si>
    <t>Guatemala2</t>
  </si>
  <si>
    <t>Israel2</t>
  </si>
  <si>
    <t>Netherlands2</t>
  </si>
  <si>
    <t>Australia2</t>
  </si>
  <si>
    <t>Ghana2</t>
  </si>
  <si>
    <t>Norway2</t>
  </si>
  <si>
    <t>Gibraltar1</t>
  </si>
  <si>
    <t>Aruba2</t>
  </si>
  <si>
    <t>Botswana2</t>
  </si>
  <si>
    <t>Anguilla1</t>
  </si>
  <si>
    <t>St Vincent &amp; the Grenadines1</t>
  </si>
  <si>
    <t>Antigua &amp; Barbuda1</t>
  </si>
  <si>
    <t>Turks &amp; Caicos Islands1</t>
  </si>
  <si>
    <t>St Kitts &amp; Nevis1</t>
  </si>
  <si>
    <t>Curacao2</t>
  </si>
  <si>
    <t>Portugal (Madeira)3</t>
  </si>
  <si>
    <t>St Lucia1</t>
  </si>
  <si>
    <t>Brunei Darussalam1</t>
  </si>
  <si>
    <t>Grenada1</t>
  </si>
  <si>
    <t>Dominica1</t>
  </si>
  <si>
    <t>Cook Islands1</t>
  </si>
  <si>
    <t>Montserrat1</t>
  </si>
  <si>
    <t>Secrecy Score Diff</t>
  </si>
  <si>
    <t>Global Scale Weight Diff</t>
  </si>
  <si>
    <t>FSI Value Diff</t>
  </si>
  <si>
    <t>Sum</t>
  </si>
  <si>
    <t>Average</t>
  </si>
  <si>
    <t>Min</t>
  </si>
  <si>
    <t>Max</t>
  </si>
  <si>
    <t>2018 minus 2015</t>
  </si>
  <si>
    <t>FSI 2018</t>
  </si>
  <si>
    <t>FSI 2015</t>
  </si>
  <si>
    <t>UAE</t>
  </si>
  <si>
    <t>BVI</t>
  </si>
  <si>
    <t>US VI</t>
  </si>
  <si>
    <t>Brunei Darussalam</t>
  </si>
  <si>
    <t>St Lucia</t>
  </si>
  <si>
    <t>St Kitts &amp; Nevis</t>
  </si>
  <si>
    <t>Turks &amp; Caicos Islands</t>
  </si>
  <si>
    <t>St Vincent &amp; the Grenadines</t>
  </si>
  <si>
    <t>Antigua &amp; Barbuda</t>
  </si>
  <si>
    <t>Expanded coverage (new countries)</t>
  </si>
  <si>
    <t>Changes in scale (changes in GSW)</t>
  </si>
  <si>
    <t>Changes between FSI 2018 &amp; FSI 2015 (going up is bad!)</t>
  </si>
  <si>
    <t>New Method + Expanded Coverage</t>
  </si>
  <si>
    <t>GSW + old SS</t>
  </si>
  <si>
    <t>New methos ABS</t>
  </si>
  <si>
    <t>GSW ABS</t>
  </si>
  <si>
    <r>
      <rPr>
        <b/>
        <sz val="10"/>
        <rFont val="Calibri"/>
        <family val="2"/>
      </rPr>
      <t>Change in</t>
    </r>
    <r>
      <rPr>
        <b/>
        <sz val="9"/>
        <rFont val="Arial"/>
        <family val="2"/>
      </rPr>
      <t xml:space="preserve"> FSI Value</t>
    </r>
  </si>
  <si>
    <r>
      <rPr>
        <b/>
        <sz val="10"/>
        <rFont val="Calibri"/>
        <family val="2"/>
      </rPr>
      <t>Change in</t>
    </r>
    <r>
      <rPr>
        <b/>
        <sz val="9"/>
        <rFont val="Arial"/>
        <family val="2"/>
      </rPr>
      <t xml:space="preserve"> SS</t>
    </r>
  </si>
  <si>
    <r>
      <rPr>
        <b/>
        <sz val="10"/>
        <rFont val="Calibri"/>
        <family val="2"/>
      </rPr>
      <t>Change in</t>
    </r>
    <r>
      <rPr>
        <b/>
        <sz val="9"/>
        <rFont val="Arial"/>
        <family val="2"/>
      </rPr>
      <t xml:space="preserve"> GSW</t>
    </r>
  </si>
  <si>
    <t>Change in Ranking</t>
  </si>
  <si>
    <t>Causes of Change in Ranking (going up is bad, it means higher in the ranking!)</t>
  </si>
  <si>
    <t>Changes in secrecy (new indicators + improvement / worsening in same indicators as in FSI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</si>
</sst>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000000_-;\-* #,##0.00000000_-;_-* &quot;-&quot;??_-;_-@_-"/>
    <numFmt numFmtId="166" formatCode="0.0000000%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0" fontId="0" fillId="0" borderId="0" xfId="1" applyNumberFormat="1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0" fontId="0" fillId="0" borderId="0" xfId="0" applyFill="1"/>
    <xf numFmtId="2" fontId="2" fillId="0" borderId="0" xfId="0" applyNumberFormat="1" applyFont="1" applyFill="1"/>
    <xf numFmtId="164" fontId="0" fillId="0" borderId="0" xfId="0" applyNumberFormat="1"/>
    <xf numFmtId="165" fontId="0" fillId="0" borderId="0" xfId="4" applyNumberFormat="1" applyFont="1"/>
    <xf numFmtId="0" fontId="9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Border="1"/>
    <xf numFmtId="10" fontId="0" fillId="0" borderId="0" xfId="5" applyNumberFormat="1" applyFont="1"/>
    <xf numFmtId="166" fontId="0" fillId="0" borderId="0" xfId="1" applyNumberFormat="1" applyFont="1"/>
    <xf numFmtId="10" fontId="2" fillId="0" borderId="0" xfId="1" applyNumberFormat="1" applyFont="1"/>
    <xf numFmtId="9" fontId="0" fillId="0" borderId="0" xfId="1" applyFont="1"/>
    <xf numFmtId="0" fontId="2" fillId="0" borderId="1" xfId="0" applyFont="1" applyBorder="1"/>
    <xf numFmtId="0" fontId="2" fillId="0" borderId="0" xfId="6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7" borderId="10" xfId="0" applyFont="1" applyFill="1" applyBorder="1" applyAlignment="1">
      <alignment wrapText="1"/>
    </xf>
    <xf numFmtId="0" fontId="2" fillId="0" borderId="0" xfId="0" applyFont="1" applyFill="1"/>
    <xf numFmtId="0" fontId="2" fillId="0" borderId="3" xfId="0" applyFont="1" applyBorder="1"/>
    <xf numFmtId="0" fontId="1" fillId="0" borderId="7" xfId="0" applyFont="1" applyBorder="1"/>
    <xf numFmtId="0" fontId="0" fillId="0" borderId="7" xfId="0" applyBorder="1"/>
    <xf numFmtId="0" fontId="1" fillId="3" borderId="7" xfId="0" applyFont="1" applyFill="1" applyBorder="1"/>
    <xf numFmtId="0" fontId="0" fillId="3" borderId="7" xfId="0" applyFill="1" applyBorder="1"/>
    <xf numFmtId="0" fontId="1" fillId="2" borderId="7" xfId="0" applyFont="1" applyFill="1" applyBorder="1"/>
    <xf numFmtId="0" fontId="2" fillId="0" borderId="5" xfId="0" applyFont="1" applyBorder="1"/>
    <xf numFmtId="0" fontId="2" fillId="0" borderId="7" xfId="0" applyFont="1" applyBorder="1"/>
    <xf numFmtId="0" fontId="2" fillId="0" borderId="2" xfId="0" applyFont="1" applyFill="1" applyBorder="1"/>
    <xf numFmtId="0" fontId="1" fillId="0" borderId="11" xfId="0" applyFont="1" applyBorder="1"/>
    <xf numFmtId="0" fontId="2" fillId="0" borderId="12" xfId="0" applyFont="1" applyFill="1" applyBorder="1" applyAlignment="1">
      <alignment horizontal="left"/>
    </xf>
    <xf numFmtId="0" fontId="1" fillId="0" borderId="13" xfId="0" applyFont="1" applyBorder="1"/>
    <xf numFmtId="0" fontId="2" fillId="0" borderId="14" xfId="0" applyFont="1" applyFill="1" applyBorder="1" applyAlignment="1">
      <alignment horizontal="left"/>
    </xf>
    <xf numFmtId="0" fontId="1" fillId="3" borderId="13" xfId="0" applyFont="1" applyFill="1" applyBorder="1"/>
    <xf numFmtId="0" fontId="0" fillId="0" borderId="13" xfId="0" applyBorder="1"/>
    <xf numFmtId="0" fontId="0" fillId="2" borderId="13" xfId="0" applyFill="1" applyBorder="1"/>
    <xf numFmtId="0" fontId="4" fillId="0" borderId="13" xfId="0" applyFont="1" applyBorder="1"/>
    <xf numFmtId="0" fontId="0" fillId="3" borderId="13" xfId="0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2" borderId="13" xfId="0" applyFont="1" applyFill="1" applyBorder="1"/>
    <xf numFmtId="0" fontId="0" fillId="3" borderId="15" xfId="0" applyFill="1" applyBorder="1"/>
    <xf numFmtId="0" fontId="2" fillId="0" borderId="16" xfId="0" applyFont="1" applyFill="1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1" xfId="0" applyBorder="1"/>
    <xf numFmtId="0" fontId="0" fillId="0" borderId="15" xfId="0" applyBorder="1"/>
    <xf numFmtId="2" fontId="2" fillId="0" borderId="0" xfId="0" applyNumberFormat="1" applyFont="1" applyFill="1" applyBorder="1" applyAlignment="1">
      <alignment horizontal="center" vertical="center"/>
    </xf>
    <xf numFmtId="167" fontId="0" fillId="0" borderId="7" xfId="1" applyNumberFormat="1" applyFont="1" applyBorder="1"/>
    <xf numFmtId="167" fontId="0" fillId="0" borderId="18" xfId="1" applyNumberFormat="1" applyFont="1" applyBorder="1"/>
    <xf numFmtId="9" fontId="0" fillId="0" borderId="11" xfId="1" applyNumberFormat="1" applyFont="1" applyBorder="1"/>
    <xf numFmtId="9" fontId="0" fillId="0" borderId="17" xfId="1" applyNumberFormat="1" applyFont="1" applyBorder="1"/>
    <xf numFmtId="9" fontId="0" fillId="0" borderId="13" xfId="1" applyNumberFormat="1" applyFont="1" applyBorder="1"/>
    <xf numFmtId="9" fontId="0" fillId="0" borderId="7" xfId="1" applyNumberFormat="1" applyFont="1" applyBorder="1"/>
    <xf numFmtId="9" fontId="3" fillId="0" borderId="7" xfId="1" applyNumberFormat="1" applyFont="1" applyBorder="1"/>
    <xf numFmtId="9" fontId="0" fillId="0" borderId="15" xfId="1" applyNumberFormat="1" applyFont="1" applyBorder="1"/>
    <xf numFmtId="9" fontId="0" fillId="0" borderId="18" xfId="1" applyNumberFormat="1" applyFont="1" applyBorder="1"/>
    <xf numFmtId="0" fontId="0" fillId="0" borderId="14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4" xfId="6" applyFont="1" applyBorder="1" applyAlignment="1">
      <alignment wrapText="1"/>
    </xf>
    <xf numFmtId="0" fontId="2" fillId="0" borderId="25" xfId="6" applyFont="1" applyFill="1" applyBorder="1" applyAlignment="1">
      <alignment vertical="center" wrapText="1"/>
    </xf>
    <xf numFmtId="9" fontId="0" fillId="8" borderId="13" xfId="1" applyNumberFormat="1" applyFont="1" applyFill="1" applyBorder="1"/>
    <xf numFmtId="9" fontId="0" fillId="8" borderId="7" xfId="1" applyNumberFormat="1" applyFont="1" applyFill="1" applyBorder="1"/>
    <xf numFmtId="0" fontId="0" fillId="8" borderId="22" xfId="0" applyFill="1" applyBorder="1"/>
    <xf numFmtId="0" fontId="0" fillId="8" borderId="13" xfId="0" applyFill="1" applyBorder="1"/>
    <xf numFmtId="0" fontId="0" fillId="8" borderId="14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7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9" xfId="6" applyFont="1" applyFill="1" applyBorder="1" applyAlignment="1">
      <alignment horizontal="center" wrapText="1"/>
    </xf>
    <xf numFmtId="0" fontId="2" fillId="0" borderId="20" xfId="6" applyFont="1" applyFill="1" applyBorder="1" applyAlignment="1">
      <alignment horizontal="center" wrapText="1"/>
    </xf>
    <xf numFmtId="0" fontId="0" fillId="8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</cellXfs>
  <cellStyles count="9">
    <cellStyle name="Comma" xfId="4" builtinId="3"/>
    <cellStyle name="Comma 2" xfId="7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Percent" xfId="1" builtinId="5"/>
    <cellStyle name="Percent 2" xfId="5" xr:uid="{00000000-0005-0000-0000-000006000000}"/>
    <cellStyle name="Percent 2 2" xfId="8" xr:uid="{00000000-0005-0000-0000-000007000000}"/>
    <cellStyle name="Standard_CountryList FSI 2017" xfId="3" xr:uid="{00000000-0005-0000-0000-000008000000}"/>
  </cellStyles>
  <dxfs count="5"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863600</xdr:colOff>
      <xdr:row>2</xdr:row>
      <xdr:rowOff>120650</xdr:rowOff>
    </xdr:from>
    <xdr:to>
      <xdr:col>2</xdr:col>
      <xdr:colOff>768350</xdr:colOff>
      <xdr:row>2</xdr:row>
      <xdr:rowOff>120650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EC1094-5DA6-48A9-B378-1B61FAA323E2}"/>
            </a:ext>
          </a:extLst>
        </xdr:cNvPr>
        <xdr:cNvCxnSpPr/>
      </xdr:nvCxnSpPr>
      <xdr:spPr>
        <a:xfrm>
          <a:off x="4140200" y="476250"/>
          <a:ext cx="10731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95250</xdr:rowOff>
    </xdr:from>
    <xdr:to>
      <xdr:col>2</xdr:col>
      <xdr:colOff>768350</xdr:colOff>
      <xdr:row>4</xdr:row>
      <xdr:rowOff>101600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A53B747-4ED5-44AB-B2CA-8E3F5C14A92A}"/>
            </a:ext>
          </a:extLst>
        </xdr:cNvPr>
        <xdr:cNvCxnSpPr/>
      </xdr:nvCxnSpPr>
      <xdr:spPr>
        <a:xfrm flipV="1">
          <a:off x="4095750" y="635000"/>
          <a:ext cx="111760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3</xdr:row>
      <xdr:rowOff>127000</xdr:rowOff>
    </xdr:from>
    <xdr:to>
      <xdr:col>2</xdr:col>
      <xdr:colOff>857250</xdr:colOff>
      <xdr:row>5</xdr:row>
      <xdr:rowOff>101600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0848CD8-327F-47DF-A277-6A23C42492D3}"/>
            </a:ext>
          </a:extLst>
        </xdr:cNvPr>
        <xdr:cNvCxnSpPr/>
      </xdr:nvCxnSpPr>
      <xdr:spPr>
        <a:xfrm>
          <a:off x="4133850" y="666750"/>
          <a:ext cx="1168400" cy="3429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768350</xdr:colOff>
      <xdr:row>5</xdr:row>
      <xdr:rowOff>114300</xdr:rowOff>
    </xdr:from>
    <xdr:to>
      <xdr:col>2</xdr:col>
      <xdr:colOff>869950</xdr:colOff>
      <xdr:row>6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FFA47A4-6C02-4003-8515-05ABECBF684B}"/>
            </a:ext>
          </a:extLst>
        </xdr:cNvPr>
        <xdr:cNvCxnSpPr/>
      </xdr:nvCxnSpPr>
      <xdr:spPr>
        <a:xfrm>
          <a:off x="4044950" y="1022350"/>
          <a:ext cx="1270000" cy="1651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4</xdr:row>
      <xdr:rowOff>95250</xdr:rowOff>
    </xdr:from>
    <xdr:to>
      <xdr:col>2</xdr:col>
      <xdr:colOff>831850</xdr:colOff>
      <xdr:row>6</xdr:row>
      <xdr:rowOff>107950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1AE45804-C1CF-424F-AF2C-2CDF596A78B2}"/>
            </a:ext>
          </a:extLst>
        </xdr:cNvPr>
        <xdr:cNvCxnSpPr/>
      </xdr:nvCxnSpPr>
      <xdr:spPr>
        <a:xfrm flipV="1">
          <a:off x="4362450" y="819150"/>
          <a:ext cx="914400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984250</xdr:colOff>
      <xdr:row>7</xdr:row>
      <xdr:rowOff>101600</xdr:rowOff>
    </xdr:from>
    <xdr:to>
      <xdr:col>2</xdr:col>
      <xdr:colOff>889000</xdr:colOff>
      <xdr:row>7</xdr:row>
      <xdr:rowOff>101600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BFA3468-5CEE-41E4-88AC-7C0C0B9014E9}"/>
            </a:ext>
          </a:extLst>
        </xdr:cNvPr>
        <xdr:cNvCxnSpPr/>
      </xdr:nvCxnSpPr>
      <xdr:spPr>
        <a:xfrm>
          <a:off x="4260850" y="1377950"/>
          <a:ext cx="10731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692150</xdr:colOff>
      <xdr:row>8</xdr:row>
      <xdr:rowOff>88900</xdr:rowOff>
    </xdr:from>
    <xdr:to>
      <xdr:col>2</xdr:col>
      <xdr:colOff>863600</xdr:colOff>
      <xdr:row>9</xdr:row>
      <xdr:rowOff>127000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CD6D32D-A94B-4D91-8767-B8C99CF9170C}"/>
            </a:ext>
          </a:extLst>
        </xdr:cNvPr>
        <xdr:cNvCxnSpPr/>
      </xdr:nvCxnSpPr>
      <xdr:spPr>
        <a:xfrm flipV="1">
          <a:off x="3968750" y="1549400"/>
          <a:ext cx="1339850" cy="222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673100</xdr:colOff>
      <xdr:row>8</xdr:row>
      <xdr:rowOff>133350</xdr:rowOff>
    </xdr:from>
    <xdr:to>
      <xdr:col>2</xdr:col>
      <xdr:colOff>838200</xdr:colOff>
      <xdr:row>12</xdr:row>
      <xdr:rowOff>107950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F55AEA2-453C-47DF-A01F-201A86578E7E}"/>
            </a:ext>
          </a:extLst>
        </xdr:cNvPr>
        <xdr:cNvCxnSpPr/>
      </xdr:nvCxnSpPr>
      <xdr:spPr>
        <a:xfrm>
          <a:off x="3949700" y="1593850"/>
          <a:ext cx="1333500" cy="6858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10</xdr:row>
      <xdr:rowOff>95250</xdr:rowOff>
    </xdr:from>
    <xdr:to>
      <xdr:col>2</xdr:col>
      <xdr:colOff>863600</xdr:colOff>
      <xdr:row>18</xdr:row>
      <xdr:rowOff>101600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EB494502-0260-4612-A7A1-3873D29865A3}"/>
            </a:ext>
          </a:extLst>
        </xdr:cNvPr>
        <xdr:cNvCxnSpPr/>
      </xdr:nvCxnSpPr>
      <xdr:spPr>
        <a:xfrm>
          <a:off x="3886200" y="1924050"/>
          <a:ext cx="1422400" cy="14287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10</xdr:row>
      <xdr:rowOff>76200</xdr:rowOff>
    </xdr:from>
    <xdr:to>
      <xdr:col>2</xdr:col>
      <xdr:colOff>869950</xdr:colOff>
      <xdr:row>11</xdr:row>
      <xdr:rowOff>133350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B88E248E-6B45-4162-A36B-C5F18F69DF8B}"/>
            </a:ext>
          </a:extLst>
        </xdr:cNvPr>
        <xdr:cNvCxnSpPr/>
      </xdr:nvCxnSpPr>
      <xdr:spPr>
        <a:xfrm flipV="1">
          <a:off x="3657600" y="1905000"/>
          <a:ext cx="1657350" cy="215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641350</xdr:colOff>
      <xdr:row>11</xdr:row>
      <xdr:rowOff>82550</xdr:rowOff>
    </xdr:from>
    <xdr:to>
      <xdr:col>2</xdr:col>
      <xdr:colOff>838200</xdr:colOff>
      <xdr:row>18</xdr:row>
      <xdr:rowOff>120650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7E2BEF4-ADF6-4F4A-810E-4A87A0A01A36}"/>
            </a:ext>
          </a:extLst>
        </xdr:cNvPr>
        <xdr:cNvCxnSpPr/>
      </xdr:nvCxnSpPr>
      <xdr:spPr>
        <a:xfrm flipV="1">
          <a:off x="3917950" y="2070100"/>
          <a:ext cx="1365250" cy="1301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12</xdr:row>
      <xdr:rowOff>139700</xdr:rowOff>
    </xdr:from>
    <xdr:to>
      <xdr:col>2</xdr:col>
      <xdr:colOff>863600</xdr:colOff>
      <xdr:row>23</xdr:row>
      <xdr:rowOff>101600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4D7C776-29FB-464E-AFB7-CADCF6D7967C}"/>
            </a:ext>
          </a:extLst>
        </xdr:cNvPr>
        <xdr:cNvCxnSpPr/>
      </xdr:nvCxnSpPr>
      <xdr:spPr>
        <a:xfrm>
          <a:off x="3714750" y="2311400"/>
          <a:ext cx="1593850" cy="19113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482600</xdr:colOff>
      <xdr:row>13</xdr:row>
      <xdr:rowOff>127000</xdr:rowOff>
    </xdr:from>
    <xdr:to>
      <xdr:col>2</xdr:col>
      <xdr:colOff>838200</xdr:colOff>
      <xdr:row>14</xdr:row>
      <xdr:rowOff>95250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A6EFB8BC-FC9F-464E-87DA-CA4182DB3E8B}"/>
            </a:ext>
          </a:extLst>
        </xdr:cNvPr>
        <xdr:cNvCxnSpPr/>
      </xdr:nvCxnSpPr>
      <xdr:spPr>
        <a:xfrm>
          <a:off x="3759200" y="2482850"/>
          <a:ext cx="1524000" cy="1524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584200</xdr:colOff>
      <xdr:row>13</xdr:row>
      <xdr:rowOff>95250</xdr:rowOff>
    </xdr:from>
    <xdr:to>
      <xdr:col>2</xdr:col>
      <xdr:colOff>857250</xdr:colOff>
      <xdr:row>14</xdr:row>
      <xdr:rowOff>146050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6524FE38-2AD7-48BD-86C3-A33BDE23A767}"/>
            </a:ext>
          </a:extLst>
        </xdr:cNvPr>
        <xdr:cNvCxnSpPr/>
      </xdr:nvCxnSpPr>
      <xdr:spPr>
        <a:xfrm flipV="1">
          <a:off x="3860800" y="2451100"/>
          <a:ext cx="1441450" cy="234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946150</xdr:colOff>
      <xdr:row>15</xdr:row>
      <xdr:rowOff>114300</xdr:rowOff>
    </xdr:from>
    <xdr:to>
      <xdr:col>2</xdr:col>
      <xdr:colOff>882650</xdr:colOff>
      <xdr:row>40</xdr:row>
      <xdr:rowOff>82550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9DE90D80-CD21-444C-B00A-C46F180445EB}"/>
            </a:ext>
          </a:extLst>
        </xdr:cNvPr>
        <xdr:cNvCxnSpPr/>
      </xdr:nvCxnSpPr>
      <xdr:spPr>
        <a:xfrm>
          <a:off x="4222750" y="2838450"/>
          <a:ext cx="1104900" cy="43180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924278</xdr:colOff>
      <xdr:row>16</xdr:row>
      <xdr:rowOff>91723</xdr:rowOff>
    </xdr:from>
    <xdr:to>
      <xdr:col>2</xdr:col>
      <xdr:colOff>838200</xdr:colOff>
      <xdr:row>24</xdr:row>
      <xdr:rowOff>95250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AC6F9BF1-A9EB-49A2-B368-08F0CFDBD845}"/>
            </a:ext>
          </a:extLst>
        </xdr:cNvPr>
        <xdr:cNvCxnSpPr/>
      </xdr:nvCxnSpPr>
      <xdr:spPr>
        <a:xfrm>
          <a:off x="4198056" y="2991556"/>
          <a:ext cx="1085144" cy="134408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17</xdr:row>
      <xdr:rowOff>114300</xdr:rowOff>
    </xdr:from>
    <xdr:to>
      <xdr:col>2</xdr:col>
      <xdr:colOff>857250</xdr:colOff>
      <xdr:row>19</xdr:row>
      <xdr:rowOff>88900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F67BF74-C3F7-41FB-B563-621214301216}"/>
            </a:ext>
          </a:extLst>
        </xdr:cNvPr>
        <xdr:cNvCxnSpPr/>
      </xdr:nvCxnSpPr>
      <xdr:spPr>
        <a:xfrm>
          <a:off x="3822700" y="3181350"/>
          <a:ext cx="1479550" cy="3429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1073150</xdr:colOff>
      <xdr:row>19</xdr:row>
      <xdr:rowOff>146050</xdr:rowOff>
    </xdr:from>
    <xdr:to>
      <xdr:col>2</xdr:col>
      <xdr:colOff>901700</xdr:colOff>
      <xdr:row>32</xdr:row>
      <xdr:rowOff>114300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154B986F-235D-4C13-AA39-D7162D6475B2}"/>
            </a:ext>
          </a:extLst>
        </xdr:cNvPr>
        <xdr:cNvCxnSpPr/>
      </xdr:nvCxnSpPr>
      <xdr:spPr>
        <a:xfrm>
          <a:off x="4349750" y="3581400"/>
          <a:ext cx="996950" cy="22098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412750</xdr:colOff>
      <xdr:row>20</xdr:row>
      <xdr:rowOff>101600</xdr:rowOff>
    </xdr:from>
    <xdr:to>
      <xdr:col>3</xdr:col>
      <xdr:colOff>12700</xdr:colOff>
      <xdr:row>31</xdr:row>
      <xdr:rowOff>88900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E17216E3-4A29-471B-8B9C-86B21BFDEE5A}"/>
            </a:ext>
          </a:extLst>
        </xdr:cNvPr>
        <xdr:cNvCxnSpPr/>
      </xdr:nvCxnSpPr>
      <xdr:spPr>
        <a:xfrm>
          <a:off x="3689350" y="3721100"/>
          <a:ext cx="1676400" cy="18605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298450</xdr:colOff>
      <xdr:row>17</xdr:row>
      <xdr:rowOff>82550</xdr:rowOff>
    </xdr:from>
    <xdr:to>
      <xdr:col>2</xdr:col>
      <xdr:colOff>882650</xdr:colOff>
      <xdr:row>22</xdr:row>
      <xdr:rowOff>107950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AEB4F644-289D-4443-93AD-2A2A3E38A646}"/>
            </a:ext>
          </a:extLst>
        </xdr:cNvPr>
        <xdr:cNvCxnSpPr/>
      </xdr:nvCxnSpPr>
      <xdr:spPr>
        <a:xfrm flipV="1">
          <a:off x="3575050" y="3149600"/>
          <a:ext cx="1752600" cy="895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387350</xdr:colOff>
      <xdr:row>21</xdr:row>
      <xdr:rowOff>82550</xdr:rowOff>
    </xdr:from>
    <xdr:to>
      <xdr:col>3</xdr:col>
      <xdr:colOff>0</xdr:colOff>
      <xdr:row>29</xdr:row>
      <xdr:rowOff>120650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FEA71991-C172-48D5-8194-2037031A8869}"/>
            </a:ext>
          </a:extLst>
        </xdr:cNvPr>
        <xdr:cNvCxnSpPr/>
      </xdr:nvCxnSpPr>
      <xdr:spPr>
        <a:xfrm>
          <a:off x="3663950" y="3860800"/>
          <a:ext cx="1689100" cy="14351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565150</xdr:colOff>
      <xdr:row>23</xdr:row>
      <xdr:rowOff>114300</xdr:rowOff>
    </xdr:from>
    <xdr:to>
      <xdr:col>3</xdr:col>
      <xdr:colOff>6350</xdr:colOff>
      <xdr:row>49</xdr:row>
      <xdr:rowOff>69850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B2971B55-8CD5-4593-B970-94C07211E005}"/>
            </a:ext>
          </a:extLst>
        </xdr:cNvPr>
        <xdr:cNvCxnSpPr/>
      </xdr:nvCxnSpPr>
      <xdr:spPr>
        <a:xfrm>
          <a:off x="3841750" y="4235450"/>
          <a:ext cx="1517650" cy="44386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24</xdr:row>
      <xdr:rowOff>107950</xdr:rowOff>
    </xdr:from>
    <xdr:to>
      <xdr:col>3</xdr:col>
      <xdr:colOff>6350</xdr:colOff>
      <xdr:row>50</xdr:row>
      <xdr:rowOff>95250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E5305A9C-2032-4686-B44C-F6F9EE4E0144}"/>
            </a:ext>
          </a:extLst>
        </xdr:cNvPr>
        <xdr:cNvCxnSpPr/>
      </xdr:nvCxnSpPr>
      <xdr:spPr>
        <a:xfrm>
          <a:off x="3822700" y="4387850"/>
          <a:ext cx="1536700" cy="44704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488950</xdr:colOff>
      <xdr:row>25</xdr:row>
      <xdr:rowOff>152400</xdr:rowOff>
    </xdr:from>
    <xdr:to>
      <xdr:col>2</xdr:col>
      <xdr:colOff>889000</xdr:colOff>
      <xdr:row>36</xdr:row>
      <xdr:rowOff>82550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1E059F85-2955-4A12-A646-E5E778CECA01}"/>
            </a:ext>
          </a:extLst>
        </xdr:cNvPr>
        <xdr:cNvCxnSpPr/>
      </xdr:nvCxnSpPr>
      <xdr:spPr>
        <a:xfrm>
          <a:off x="3765550" y="4616450"/>
          <a:ext cx="1568450" cy="18542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20</xdr:row>
      <xdr:rowOff>76200</xdr:rowOff>
    </xdr:from>
    <xdr:to>
      <xdr:col>3</xdr:col>
      <xdr:colOff>0</xdr:colOff>
      <xdr:row>26</xdr:row>
      <xdr:rowOff>114300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FBB9AD3C-AC9E-4FA2-BE54-BC7989BADC75}"/>
            </a:ext>
          </a:extLst>
        </xdr:cNvPr>
        <xdr:cNvCxnSpPr/>
      </xdr:nvCxnSpPr>
      <xdr:spPr>
        <a:xfrm flipV="1">
          <a:off x="3829050" y="3695700"/>
          <a:ext cx="1524000" cy="1066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374650</xdr:colOff>
      <xdr:row>21</xdr:row>
      <xdr:rowOff>107950</xdr:rowOff>
    </xdr:from>
    <xdr:to>
      <xdr:col>3</xdr:col>
      <xdr:colOff>0</xdr:colOff>
      <xdr:row>28</xdr:row>
      <xdr:rowOff>133350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7EEDBF77-6893-436F-9B08-AC281D8E9845}"/>
            </a:ext>
          </a:extLst>
        </xdr:cNvPr>
        <xdr:cNvCxnSpPr/>
      </xdr:nvCxnSpPr>
      <xdr:spPr>
        <a:xfrm flipV="1">
          <a:off x="3651250" y="3886200"/>
          <a:ext cx="1701800" cy="1238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368300</xdr:colOff>
      <xdr:row>27</xdr:row>
      <xdr:rowOff>120650</xdr:rowOff>
    </xdr:from>
    <xdr:to>
      <xdr:col>3</xdr:col>
      <xdr:colOff>19050</xdr:colOff>
      <xdr:row>74</xdr:row>
      <xdr:rowOff>107950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6E7A0B2D-6782-474A-9C36-5DFC291B214B}"/>
            </a:ext>
          </a:extLst>
        </xdr:cNvPr>
        <xdr:cNvCxnSpPr/>
      </xdr:nvCxnSpPr>
      <xdr:spPr>
        <a:xfrm>
          <a:off x="3644900" y="4927600"/>
          <a:ext cx="1727200" cy="79565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501650</xdr:colOff>
      <xdr:row>29</xdr:row>
      <xdr:rowOff>95250</xdr:rowOff>
    </xdr:from>
    <xdr:to>
      <xdr:col>3</xdr:col>
      <xdr:colOff>25400</xdr:colOff>
      <xdr:row>68</xdr:row>
      <xdr:rowOff>101600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E529CC6-D4F5-4FB6-A724-E96DA9645309}"/>
            </a:ext>
          </a:extLst>
        </xdr:cNvPr>
        <xdr:cNvCxnSpPr/>
      </xdr:nvCxnSpPr>
      <xdr:spPr>
        <a:xfrm>
          <a:off x="3778250" y="5270500"/>
          <a:ext cx="1600200" cy="66294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469900</xdr:colOff>
      <xdr:row>22</xdr:row>
      <xdr:rowOff>114300</xdr:rowOff>
    </xdr:from>
    <xdr:to>
      <xdr:col>2</xdr:col>
      <xdr:colOff>889000</xdr:colOff>
      <xdr:row>30</xdr:row>
      <xdr:rowOff>120650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556BC6E2-D06C-4C9D-991B-1BD232909029}"/>
            </a:ext>
          </a:extLst>
        </xdr:cNvPr>
        <xdr:cNvCxnSpPr/>
      </xdr:nvCxnSpPr>
      <xdr:spPr>
        <a:xfrm flipV="1">
          <a:off x="3746500" y="4051300"/>
          <a:ext cx="1587500" cy="140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30</xdr:row>
      <xdr:rowOff>69850</xdr:rowOff>
    </xdr:from>
    <xdr:to>
      <xdr:col>3</xdr:col>
      <xdr:colOff>6350</xdr:colOff>
      <xdr:row>31</xdr:row>
      <xdr:rowOff>127000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574517FF-FE05-4C19-B4B6-FC3918507038}"/>
            </a:ext>
          </a:extLst>
        </xdr:cNvPr>
        <xdr:cNvCxnSpPr/>
      </xdr:nvCxnSpPr>
      <xdr:spPr>
        <a:xfrm flipV="1">
          <a:off x="3702050" y="5403850"/>
          <a:ext cx="1657350" cy="215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444500</xdr:colOff>
      <xdr:row>26</xdr:row>
      <xdr:rowOff>82550</xdr:rowOff>
    </xdr:from>
    <xdr:to>
      <xdr:col>2</xdr:col>
      <xdr:colOff>895350</xdr:colOff>
      <xdr:row>32</xdr:row>
      <xdr:rowOff>127000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B123A6B-75D4-4BD7-94C7-2063401D0B4D}"/>
            </a:ext>
          </a:extLst>
        </xdr:cNvPr>
        <xdr:cNvCxnSpPr/>
      </xdr:nvCxnSpPr>
      <xdr:spPr>
        <a:xfrm flipV="1">
          <a:off x="3721100" y="4730750"/>
          <a:ext cx="1619250" cy="1073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635000</xdr:colOff>
      <xdr:row>33</xdr:row>
      <xdr:rowOff>120650</xdr:rowOff>
    </xdr:from>
    <xdr:to>
      <xdr:col>2</xdr:col>
      <xdr:colOff>869950</xdr:colOff>
      <xdr:row>43</xdr:row>
      <xdr:rowOff>76200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AD21F270-353B-4A11-841A-FC674621EBB2}"/>
            </a:ext>
          </a:extLst>
        </xdr:cNvPr>
        <xdr:cNvCxnSpPr/>
      </xdr:nvCxnSpPr>
      <xdr:spPr>
        <a:xfrm>
          <a:off x="3911600" y="5981700"/>
          <a:ext cx="1403350" cy="16700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406400</xdr:colOff>
      <xdr:row>34</xdr:row>
      <xdr:rowOff>82550</xdr:rowOff>
    </xdr:from>
    <xdr:to>
      <xdr:col>3</xdr:col>
      <xdr:colOff>12700</xdr:colOff>
      <xdr:row>39</xdr:row>
      <xdr:rowOff>88900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4D181620-FE72-49F6-AE9F-5EA5E6AA0F6F}"/>
            </a:ext>
          </a:extLst>
        </xdr:cNvPr>
        <xdr:cNvCxnSpPr/>
      </xdr:nvCxnSpPr>
      <xdr:spPr>
        <a:xfrm>
          <a:off x="3683000" y="6127750"/>
          <a:ext cx="1682750" cy="8509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35</xdr:row>
      <xdr:rowOff>127000</xdr:rowOff>
    </xdr:from>
    <xdr:to>
      <xdr:col>2</xdr:col>
      <xdr:colOff>876300</xdr:colOff>
      <xdr:row>37</xdr:row>
      <xdr:rowOff>69850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CA1F0CAE-EF1E-421E-85BF-A770EA95D8AB}"/>
            </a:ext>
          </a:extLst>
        </xdr:cNvPr>
        <xdr:cNvCxnSpPr/>
      </xdr:nvCxnSpPr>
      <xdr:spPr>
        <a:xfrm>
          <a:off x="3835400" y="6330950"/>
          <a:ext cx="1485900" cy="3111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25</xdr:row>
      <xdr:rowOff>88900</xdr:rowOff>
    </xdr:from>
    <xdr:to>
      <xdr:col>2</xdr:col>
      <xdr:colOff>889000</xdr:colOff>
      <xdr:row>36</xdr:row>
      <xdr:rowOff>101600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1A5241E-4C7B-44A4-BE8A-F509FCBB4F73}"/>
            </a:ext>
          </a:extLst>
        </xdr:cNvPr>
        <xdr:cNvCxnSpPr/>
      </xdr:nvCxnSpPr>
      <xdr:spPr>
        <a:xfrm flipV="1">
          <a:off x="3727450" y="4552950"/>
          <a:ext cx="1606550" cy="1936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768350</xdr:colOff>
      <xdr:row>37</xdr:row>
      <xdr:rowOff>95250</xdr:rowOff>
    </xdr:from>
    <xdr:to>
      <xdr:col>3</xdr:col>
      <xdr:colOff>6350</xdr:colOff>
      <xdr:row>47</xdr:row>
      <xdr:rowOff>82550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84A5D39E-921B-4941-8AB7-D5BA1CF44281}"/>
            </a:ext>
          </a:extLst>
        </xdr:cNvPr>
        <xdr:cNvCxnSpPr/>
      </xdr:nvCxnSpPr>
      <xdr:spPr>
        <a:xfrm>
          <a:off x="4044950" y="6667500"/>
          <a:ext cx="1314450" cy="16764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27</xdr:row>
      <xdr:rowOff>76200</xdr:rowOff>
    </xdr:from>
    <xdr:to>
      <xdr:col>2</xdr:col>
      <xdr:colOff>882650</xdr:colOff>
      <xdr:row>38</xdr:row>
      <xdr:rowOff>101600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32AA81F-51AF-49AD-A72E-95E2B76EF570}"/>
            </a:ext>
          </a:extLst>
        </xdr:cNvPr>
        <xdr:cNvCxnSpPr/>
      </xdr:nvCxnSpPr>
      <xdr:spPr>
        <a:xfrm flipV="1">
          <a:off x="3714750" y="4883150"/>
          <a:ext cx="1612900" cy="1949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33</xdr:row>
      <xdr:rowOff>76200</xdr:rowOff>
    </xdr:from>
    <xdr:to>
      <xdr:col>2</xdr:col>
      <xdr:colOff>895350</xdr:colOff>
      <xdr:row>46</xdr:row>
      <xdr:rowOff>133350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87C699DF-8EEA-4F7A-8560-473219F36A37}"/>
            </a:ext>
          </a:extLst>
        </xdr:cNvPr>
        <xdr:cNvCxnSpPr/>
      </xdr:nvCxnSpPr>
      <xdr:spPr>
        <a:xfrm flipV="1">
          <a:off x="3625850" y="5937250"/>
          <a:ext cx="1714500" cy="2273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482600</xdr:colOff>
      <xdr:row>39</xdr:row>
      <xdr:rowOff>114300</xdr:rowOff>
    </xdr:from>
    <xdr:to>
      <xdr:col>2</xdr:col>
      <xdr:colOff>903111</xdr:colOff>
      <xdr:row>54</xdr:row>
      <xdr:rowOff>141111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801D1E78-99D8-4C8D-BA62-DF05FC8844A4}"/>
            </a:ext>
          </a:extLst>
        </xdr:cNvPr>
        <xdr:cNvCxnSpPr/>
      </xdr:nvCxnSpPr>
      <xdr:spPr>
        <a:xfrm>
          <a:off x="3756378" y="6831189"/>
          <a:ext cx="1591733" cy="258797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660400</xdr:colOff>
      <xdr:row>40</xdr:row>
      <xdr:rowOff>88900</xdr:rowOff>
    </xdr:from>
    <xdr:to>
      <xdr:col>2</xdr:col>
      <xdr:colOff>882650</xdr:colOff>
      <xdr:row>79</xdr:row>
      <xdr:rowOff>95250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01696BF3-D66A-475D-8CEE-174082E9136E}"/>
            </a:ext>
          </a:extLst>
        </xdr:cNvPr>
        <xdr:cNvCxnSpPr/>
      </xdr:nvCxnSpPr>
      <xdr:spPr>
        <a:xfrm>
          <a:off x="3937000" y="7162800"/>
          <a:ext cx="1390650" cy="65786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35</xdr:row>
      <xdr:rowOff>63500</xdr:rowOff>
    </xdr:from>
    <xdr:to>
      <xdr:col>2</xdr:col>
      <xdr:colOff>889000</xdr:colOff>
      <xdr:row>41</xdr:row>
      <xdr:rowOff>139700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0E4688B0-3748-4127-A2A2-E5B78A00198D}"/>
            </a:ext>
          </a:extLst>
        </xdr:cNvPr>
        <xdr:cNvCxnSpPr/>
      </xdr:nvCxnSpPr>
      <xdr:spPr>
        <a:xfrm flipV="1">
          <a:off x="3657600" y="6267450"/>
          <a:ext cx="1676400" cy="1104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15</xdr:row>
      <xdr:rowOff>95250</xdr:rowOff>
    </xdr:from>
    <xdr:to>
      <xdr:col>2</xdr:col>
      <xdr:colOff>889000</xdr:colOff>
      <xdr:row>42</xdr:row>
      <xdr:rowOff>146050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FACCE30C-87FC-47AE-A9BE-E66D9EF73021}"/>
            </a:ext>
          </a:extLst>
        </xdr:cNvPr>
        <xdr:cNvCxnSpPr/>
      </xdr:nvCxnSpPr>
      <xdr:spPr>
        <a:xfrm flipV="1">
          <a:off x="3962400" y="2819400"/>
          <a:ext cx="1371600" cy="4718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43</xdr:row>
      <xdr:rowOff>76200</xdr:rowOff>
    </xdr:from>
    <xdr:to>
      <xdr:col>2</xdr:col>
      <xdr:colOff>901700</xdr:colOff>
      <xdr:row>61</xdr:row>
      <xdr:rowOff>57150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A39B8B8D-82DD-4210-9985-97DA4D844A50}"/>
            </a:ext>
          </a:extLst>
        </xdr:cNvPr>
        <xdr:cNvCxnSpPr/>
      </xdr:nvCxnSpPr>
      <xdr:spPr>
        <a:xfrm>
          <a:off x="3613150" y="7651750"/>
          <a:ext cx="1733550" cy="30162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38</xdr:row>
      <xdr:rowOff>76200</xdr:rowOff>
    </xdr:from>
    <xdr:to>
      <xdr:col>2</xdr:col>
      <xdr:colOff>895350</xdr:colOff>
      <xdr:row>44</xdr:row>
      <xdr:rowOff>95250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94E2FDE5-21EA-49D1-BBC6-1B855BEB2209}"/>
            </a:ext>
          </a:extLst>
        </xdr:cNvPr>
        <xdr:cNvCxnSpPr/>
      </xdr:nvCxnSpPr>
      <xdr:spPr>
        <a:xfrm flipV="1">
          <a:off x="4019550" y="6807200"/>
          <a:ext cx="1320800" cy="1022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41</xdr:row>
      <xdr:rowOff>50800</xdr:rowOff>
    </xdr:from>
    <xdr:to>
      <xdr:col>2</xdr:col>
      <xdr:colOff>889000</xdr:colOff>
      <xdr:row>47</xdr:row>
      <xdr:rowOff>88900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4C8876AB-CB9E-4000-AD86-E9880516406E}"/>
            </a:ext>
          </a:extLst>
        </xdr:cNvPr>
        <xdr:cNvCxnSpPr/>
      </xdr:nvCxnSpPr>
      <xdr:spPr>
        <a:xfrm flipV="1">
          <a:off x="3905250" y="7283450"/>
          <a:ext cx="1428750" cy="1066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520700</xdr:colOff>
      <xdr:row>48</xdr:row>
      <xdr:rowOff>127000</xdr:rowOff>
    </xdr:from>
    <xdr:to>
      <xdr:col>3</xdr:col>
      <xdr:colOff>6350</xdr:colOff>
      <xdr:row>67</xdr:row>
      <xdr:rowOff>88900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8BA4C1B2-2619-4716-98E2-895D5AEC2CE2}"/>
            </a:ext>
          </a:extLst>
        </xdr:cNvPr>
        <xdr:cNvCxnSpPr/>
      </xdr:nvCxnSpPr>
      <xdr:spPr>
        <a:xfrm>
          <a:off x="3797300" y="8547100"/>
          <a:ext cx="1562100" cy="31559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49</xdr:row>
      <xdr:rowOff>88900</xdr:rowOff>
    </xdr:from>
    <xdr:to>
      <xdr:col>2</xdr:col>
      <xdr:colOff>889000</xdr:colOff>
      <xdr:row>96</xdr:row>
      <xdr:rowOff>120650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81A18ABC-FCFE-4E72-AEC7-D0EE6F613412}"/>
            </a:ext>
          </a:extLst>
        </xdr:cNvPr>
        <xdr:cNvCxnSpPr/>
      </xdr:nvCxnSpPr>
      <xdr:spPr>
        <a:xfrm>
          <a:off x="3695700" y="8693150"/>
          <a:ext cx="1638300" cy="78486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374650</xdr:colOff>
      <xdr:row>34</xdr:row>
      <xdr:rowOff>76200</xdr:rowOff>
    </xdr:from>
    <xdr:to>
      <xdr:col>2</xdr:col>
      <xdr:colOff>882650</xdr:colOff>
      <xdr:row>50</xdr:row>
      <xdr:rowOff>139700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B66FBBF3-0535-49A3-ADA8-AA42E1C6774A}"/>
            </a:ext>
          </a:extLst>
        </xdr:cNvPr>
        <xdr:cNvCxnSpPr/>
      </xdr:nvCxnSpPr>
      <xdr:spPr>
        <a:xfrm flipV="1">
          <a:off x="3651250" y="6121400"/>
          <a:ext cx="1676400" cy="2781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387350</xdr:colOff>
      <xdr:row>51</xdr:row>
      <xdr:rowOff>120650</xdr:rowOff>
    </xdr:from>
    <xdr:to>
      <xdr:col>2</xdr:col>
      <xdr:colOff>901700</xdr:colOff>
      <xdr:row>87</xdr:row>
      <xdr:rowOff>57150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145D75EC-F9BF-439C-8CE9-DB6B9E268D98}"/>
            </a:ext>
          </a:extLst>
        </xdr:cNvPr>
        <xdr:cNvCxnSpPr/>
      </xdr:nvCxnSpPr>
      <xdr:spPr>
        <a:xfrm>
          <a:off x="3663950" y="9067800"/>
          <a:ext cx="1682750" cy="59563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463550</xdr:colOff>
      <xdr:row>52</xdr:row>
      <xdr:rowOff>82550</xdr:rowOff>
    </xdr:from>
    <xdr:to>
      <xdr:col>2</xdr:col>
      <xdr:colOff>901700</xdr:colOff>
      <xdr:row>82</xdr:row>
      <xdr:rowOff>82550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1F879F0D-4A45-4109-A877-B6EA4C5A3BFD}"/>
            </a:ext>
          </a:extLst>
        </xdr:cNvPr>
        <xdr:cNvCxnSpPr/>
      </xdr:nvCxnSpPr>
      <xdr:spPr>
        <a:xfrm>
          <a:off x="3740150" y="9213850"/>
          <a:ext cx="1606550" cy="50165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53</xdr:row>
      <xdr:rowOff>88900</xdr:rowOff>
    </xdr:from>
    <xdr:to>
      <xdr:col>2</xdr:col>
      <xdr:colOff>857250</xdr:colOff>
      <xdr:row>83</xdr:row>
      <xdr:rowOff>88900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E2CEC18B-4F0A-423F-937D-B726CAA61368}"/>
            </a:ext>
          </a:extLst>
        </xdr:cNvPr>
        <xdr:cNvCxnSpPr/>
      </xdr:nvCxnSpPr>
      <xdr:spPr>
        <a:xfrm>
          <a:off x="3695700" y="9378950"/>
          <a:ext cx="1606550" cy="50165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46</xdr:row>
      <xdr:rowOff>57150</xdr:rowOff>
    </xdr:from>
    <xdr:to>
      <xdr:col>2</xdr:col>
      <xdr:colOff>876300</xdr:colOff>
      <xdr:row>54</xdr:row>
      <xdr:rowOff>133350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94AF9A0-049B-4CE4-B00C-EA7D4FDD6D33}"/>
            </a:ext>
          </a:extLst>
        </xdr:cNvPr>
        <xdr:cNvCxnSpPr/>
      </xdr:nvCxnSpPr>
      <xdr:spPr>
        <a:xfrm flipV="1">
          <a:off x="3727450" y="8134350"/>
          <a:ext cx="1593850" cy="1447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</xdr:row>
      <xdr:rowOff>63500</xdr:rowOff>
    </xdr:from>
    <xdr:to>
      <xdr:col>2</xdr:col>
      <xdr:colOff>889000</xdr:colOff>
      <xdr:row>59</xdr:row>
      <xdr:rowOff>114300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F2D8E24D-16EE-4136-BDAF-C193148B02F6}"/>
            </a:ext>
          </a:extLst>
        </xdr:cNvPr>
        <xdr:cNvCxnSpPr/>
      </xdr:nvCxnSpPr>
      <xdr:spPr>
        <a:xfrm>
          <a:off x="4032250" y="9696450"/>
          <a:ext cx="1301750" cy="6858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505178</xdr:colOff>
      <xdr:row>56</xdr:row>
      <xdr:rowOff>95955</xdr:rowOff>
    </xdr:from>
    <xdr:to>
      <xdr:col>2</xdr:col>
      <xdr:colOff>881944</xdr:colOff>
      <xdr:row>84</xdr:row>
      <xdr:rowOff>91722</xdr:rowOff>
    </xdr:to>
    <xdr:cxnSp macro="">
      <xdr:nvCxnSpPr>
        <xdr:cNvPr id="128" name="Straight Arrow Connector 127">
          <a:extLst>
            <a:ext uri="{FF2B5EF4-FFF2-40B4-BE49-F238E27FC236}">
              <a16:creationId xmlns:a16="http://schemas.microsoft.com/office/drawing/2014/main" id="{DC437EEB-0BA0-4B8A-8F4F-988F43753718}"/>
            </a:ext>
          </a:extLst>
        </xdr:cNvPr>
        <xdr:cNvCxnSpPr/>
      </xdr:nvCxnSpPr>
      <xdr:spPr>
        <a:xfrm>
          <a:off x="3778956" y="9719733"/>
          <a:ext cx="1547988" cy="4687711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486128</xdr:colOff>
      <xdr:row>55</xdr:row>
      <xdr:rowOff>91722</xdr:rowOff>
    </xdr:from>
    <xdr:to>
      <xdr:col>2</xdr:col>
      <xdr:colOff>889000</xdr:colOff>
      <xdr:row>57</xdr:row>
      <xdr:rowOff>119240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62B90637-AB67-4CA5-8FEC-04C2F860B862}"/>
            </a:ext>
          </a:extLst>
        </xdr:cNvPr>
        <xdr:cNvCxnSpPr/>
      </xdr:nvCxnSpPr>
      <xdr:spPr>
        <a:xfrm flipV="1">
          <a:off x="3759906" y="9553222"/>
          <a:ext cx="1574094" cy="3520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395817</xdr:colOff>
      <xdr:row>58</xdr:row>
      <xdr:rowOff>77611</xdr:rowOff>
    </xdr:from>
    <xdr:to>
      <xdr:col>2</xdr:col>
      <xdr:colOff>889000</xdr:colOff>
      <xdr:row>69</xdr:row>
      <xdr:rowOff>56444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1D1129C5-12F1-4E1C-B3AB-B92B8467745D}"/>
            </a:ext>
          </a:extLst>
        </xdr:cNvPr>
        <xdr:cNvCxnSpPr/>
      </xdr:nvCxnSpPr>
      <xdr:spPr>
        <a:xfrm>
          <a:off x="3669595" y="10025944"/>
          <a:ext cx="1664405" cy="1848556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260351</xdr:colOff>
      <xdr:row>42</xdr:row>
      <xdr:rowOff>70555</xdr:rowOff>
    </xdr:from>
    <xdr:to>
      <xdr:col>2</xdr:col>
      <xdr:colOff>881944</xdr:colOff>
      <xdr:row>59</xdr:row>
      <xdr:rowOff>126296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89E37E69-11F5-4252-923C-4592C8897970}"/>
            </a:ext>
          </a:extLst>
        </xdr:cNvPr>
        <xdr:cNvCxnSpPr/>
      </xdr:nvCxnSpPr>
      <xdr:spPr>
        <a:xfrm flipV="1">
          <a:off x="3534129" y="7295444"/>
          <a:ext cx="1792815" cy="29414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359128</xdr:colOff>
      <xdr:row>56</xdr:row>
      <xdr:rowOff>77611</xdr:rowOff>
    </xdr:from>
    <xdr:to>
      <xdr:col>2</xdr:col>
      <xdr:colOff>889000</xdr:colOff>
      <xdr:row>60</xdr:row>
      <xdr:rowOff>91018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78B71E13-84C6-4FFB-A802-EF6756C06F76}"/>
            </a:ext>
          </a:extLst>
        </xdr:cNvPr>
        <xdr:cNvCxnSpPr/>
      </xdr:nvCxnSpPr>
      <xdr:spPr>
        <a:xfrm flipV="1">
          <a:off x="3632906" y="9701389"/>
          <a:ext cx="1701094" cy="6836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374650</xdr:colOff>
      <xdr:row>61</xdr:row>
      <xdr:rowOff>84666</xdr:rowOff>
    </xdr:from>
    <xdr:to>
      <xdr:col>3</xdr:col>
      <xdr:colOff>14111</xdr:colOff>
      <xdr:row>91</xdr:row>
      <xdr:rowOff>98778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13B623D7-36FB-4D4C-929F-A3172DEFD6FE}"/>
            </a:ext>
          </a:extLst>
        </xdr:cNvPr>
        <xdr:cNvCxnSpPr/>
      </xdr:nvCxnSpPr>
      <xdr:spPr>
        <a:xfrm>
          <a:off x="3648428" y="10540999"/>
          <a:ext cx="1720850" cy="503061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683683</xdr:colOff>
      <xdr:row>51</xdr:row>
      <xdr:rowOff>84666</xdr:rowOff>
    </xdr:from>
    <xdr:to>
      <xdr:col>2</xdr:col>
      <xdr:colOff>881944</xdr:colOff>
      <xdr:row>62</xdr:row>
      <xdr:rowOff>119241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A6329147-CE15-4797-B550-DDD7EA10AC82}"/>
            </a:ext>
          </a:extLst>
        </xdr:cNvPr>
        <xdr:cNvCxnSpPr/>
      </xdr:nvCxnSpPr>
      <xdr:spPr>
        <a:xfrm flipV="1">
          <a:off x="3957461" y="8854722"/>
          <a:ext cx="1369483" cy="188313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614539</xdr:colOff>
      <xdr:row>63</xdr:row>
      <xdr:rowOff>105832</xdr:rowOff>
    </xdr:from>
    <xdr:to>
      <xdr:col>2</xdr:col>
      <xdr:colOff>889000</xdr:colOff>
      <xdr:row>104</xdr:row>
      <xdr:rowOff>91722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3C25BEE8-B8E8-462B-8748-5D9CCE3C8BE2}"/>
            </a:ext>
          </a:extLst>
        </xdr:cNvPr>
        <xdr:cNvCxnSpPr/>
      </xdr:nvCxnSpPr>
      <xdr:spPr>
        <a:xfrm>
          <a:off x="3888317" y="10907888"/>
          <a:ext cx="1445683" cy="680861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479072</xdr:colOff>
      <xdr:row>57</xdr:row>
      <xdr:rowOff>77611</xdr:rowOff>
    </xdr:from>
    <xdr:to>
      <xdr:col>3</xdr:col>
      <xdr:colOff>7055</xdr:colOff>
      <xdr:row>64</xdr:row>
      <xdr:rowOff>119241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2A94036C-769D-42F8-BEED-7D95F2999CD4}"/>
            </a:ext>
          </a:extLst>
        </xdr:cNvPr>
        <xdr:cNvCxnSpPr/>
      </xdr:nvCxnSpPr>
      <xdr:spPr>
        <a:xfrm flipV="1">
          <a:off x="3752850" y="9863667"/>
          <a:ext cx="1609372" cy="121990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480485</xdr:colOff>
      <xdr:row>65</xdr:row>
      <xdr:rowOff>127000</xdr:rowOff>
    </xdr:from>
    <xdr:to>
      <xdr:col>2</xdr:col>
      <xdr:colOff>889000</xdr:colOff>
      <xdr:row>112</xdr:row>
      <xdr:rowOff>77611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9FA582E4-689E-44CD-B79C-CCE55E2156EA}"/>
            </a:ext>
          </a:extLst>
        </xdr:cNvPr>
        <xdr:cNvCxnSpPr/>
      </xdr:nvCxnSpPr>
      <xdr:spPr>
        <a:xfrm>
          <a:off x="4925485" y="11253611"/>
          <a:ext cx="408515" cy="778933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1143706</xdr:colOff>
      <xdr:row>66</xdr:row>
      <xdr:rowOff>63499</xdr:rowOff>
    </xdr:from>
    <xdr:to>
      <xdr:col>2</xdr:col>
      <xdr:colOff>889000</xdr:colOff>
      <xdr:row>99</xdr:row>
      <xdr:rowOff>98778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F42DCCCF-EB08-4D38-A36F-DB716FF79170}"/>
            </a:ext>
          </a:extLst>
        </xdr:cNvPr>
        <xdr:cNvCxnSpPr/>
      </xdr:nvCxnSpPr>
      <xdr:spPr>
        <a:xfrm>
          <a:off x="4417484" y="11373555"/>
          <a:ext cx="916516" cy="553861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345016</xdr:colOff>
      <xdr:row>53</xdr:row>
      <xdr:rowOff>77611</xdr:rowOff>
    </xdr:from>
    <xdr:to>
      <xdr:col>2</xdr:col>
      <xdr:colOff>903111</xdr:colOff>
      <xdr:row>67</xdr:row>
      <xdr:rowOff>133353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1E898439-29EA-4855-85BC-C65763831558}"/>
            </a:ext>
          </a:extLst>
        </xdr:cNvPr>
        <xdr:cNvCxnSpPr/>
      </xdr:nvCxnSpPr>
      <xdr:spPr>
        <a:xfrm flipV="1">
          <a:off x="3618794" y="9193389"/>
          <a:ext cx="1729317" cy="24122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676627</xdr:colOff>
      <xdr:row>60</xdr:row>
      <xdr:rowOff>56444</xdr:rowOff>
    </xdr:from>
    <xdr:to>
      <xdr:col>2</xdr:col>
      <xdr:colOff>889000</xdr:colOff>
      <xdr:row>68</xdr:row>
      <xdr:rowOff>112187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5472ABDB-0C88-45D1-89A9-2B66FC378443}"/>
            </a:ext>
          </a:extLst>
        </xdr:cNvPr>
        <xdr:cNvCxnSpPr/>
      </xdr:nvCxnSpPr>
      <xdr:spPr>
        <a:xfrm flipV="1">
          <a:off x="3950405" y="10350500"/>
          <a:ext cx="1383595" cy="14174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155929</xdr:colOff>
      <xdr:row>69</xdr:row>
      <xdr:rowOff>112888</xdr:rowOff>
    </xdr:from>
    <xdr:to>
      <xdr:col>2</xdr:col>
      <xdr:colOff>867833</xdr:colOff>
      <xdr:row>88</xdr:row>
      <xdr:rowOff>84667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CBEAD1E2-89DB-4793-A95B-CB3C45143D4B}"/>
            </a:ext>
          </a:extLst>
        </xdr:cNvPr>
        <xdr:cNvCxnSpPr/>
      </xdr:nvCxnSpPr>
      <xdr:spPr>
        <a:xfrm>
          <a:off x="4600929" y="11930944"/>
          <a:ext cx="711904" cy="313972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923571</xdr:colOff>
      <xdr:row>64</xdr:row>
      <xdr:rowOff>77611</xdr:rowOff>
    </xdr:from>
    <xdr:to>
      <xdr:col>2</xdr:col>
      <xdr:colOff>881944</xdr:colOff>
      <xdr:row>70</xdr:row>
      <xdr:rowOff>126299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287F1634-1A5D-4150-8855-DEB664508B69}"/>
            </a:ext>
          </a:extLst>
        </xdr:cNvPr>
        <xdr:cNvCxnSpPr/>
      </xdr:nvCxnSpPr>
      <xdr:spPr>
        <a:xfrm flipV="1">
          <a:off x="4197349" y="11041944"/>
          <a:ext cx="1129595" cy="10646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543984</xdr:colOff>
      <xdr:row>71</xdr:row>
      <xdr:rowOff>119944</xdr:rowOff>
    </xdr:from>
    <xdr:to>
      <xdr:col>2</xdr:col>
      <xdr:colOff>881944</xdr:colOff>
      <xdr:row>85</xdr:row>
      <xdr:rowOff>112889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1069E388-B940-4802-B8E6-54DE296DFAFF}"/>
            </a:ext>
          </a:extLst>
        </xdr:cNvPr>
        <xdr:cNvCxnSpPr/>
      </xdr:nvCxnSpPr>
      <xdr:spPr>
        <a:xfrm>
          <a:off x="3817762" y="12262555"/>
          <a:ext cx="1509182" cy="2328334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445205</xdr:colOff>
      <xdr:row>72</xdr:row>
      <xdr:rowOff>84667</xdr:rowOff>
    </xdr:from>
    <xdr:to>
      <xdr:col>3</xdr:col>
      <xdr:colOff>7055</xdr:colOff>
      <xdr:row>73</xdr:row>
      <xdr:rowOff>63500</xdr:rowOff>
    </xdr:to>
    <xdr:cxnSp macro="">
      <xdr:nvCxnSpPr>
        <xdr:cNvPr id="169" name="Straight Arrow Connector 168">
          <a:extLst>
            <a:ext uri="{FF2B5EF4-FFF2-40B4-BE49-F238E27FC236}">
              <a16:creationId xmlns:a16="http://schemas.microsoft.com/office/drawing/2014/main" id="{F2F30E58-7B2A-44CF-A2A7-C89EBE82386B}"/>
            </a:ext>
          </a:extLst>
        </xdr:cNvPr>
        <xdr:cNvCxnSpPr/>
      </xdr:nvCxnSpPr>
      <xdr:spPr>
        <a:xfrm>
          <a:off x="3718983" y="12389556"/>
          <a:ext cx="1643239" cy="141111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635705</xdr:colOff>
      <xdr:row>73</xdr:row>
      <xdr:rowOff>119944</xdr:rowOff>
    </xdr:from>
    <xdr:to>
      <xdr:col>2</xdr:col>
      <xdr:colOff>903111</xdr:colOff>
      <xdr:row>78</xdr:row>
      <xdr:rowOff>84667</xdr:rowOff>
    </xdr:to>
    <xdr:cxnSp macro="">
      <xdr:nvCxnSpPr>
        <xdr:cNvPr id="171" name="Straight Arrow Connector 170">
          <a:extLst>
            <a:ext uri="{FF2B5EF4-FFF2-40B4-BE49-F238E27FC236}">
              <a16:creationId xmlns:a16="http://schemas.microsoft.com/office/drawing/2014/main" id="{77BCBA55-D4CA-4CA1-97F9-DB2B9DA92729}"/>
            </a:ext>
          </a:extLst>
        </xdr:cNvPr>
        <xdr:cNvCxnSpPr/>
      </xdr:nvCxnSpPr>
      <xdr:spPr>
        <a:xfrm>
          <a:off x="3909483" y="12587111"/>
          <a:ext cx="1438628" cy="81844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558094</xdr:colOff>
      <xdr:row>74</xdr:row>
      <xdr:rowOff>134056</xdr:rowOff>
    </xdr:from>
    <xdr:to>
      <xdr:col>2</xdr:col>
      <xdr:colOff>896056</xdr:colOff>
      <xdr:row>77</xdr:row>
      <xdr:rowOff>70556</xdr:rowOff>
    </xdr:to>
    <xdr:cxnSp macro="">
      <xdr:nvCxnSpPr>
        <xdr:cNvPr id="173" name="Straight Arrow Connector 172">
          <a:extLst>
            <a:ext uri="{FF2B5EF4-FFF2-40B4-BE49-F238E27FC236}">
              <a16:creationId xmlns:a16="http://schemas.microsoft.com/office/drawing/2014/main" id="{01A677FB-AEBD-4B51-821B-95D5AA36983E}"/>
            </a:ext>
          </a:extLst>
        </xdr:cNvPr>
        <xdr:cNvCxnSpPr/>
      </xdr:nvCxnSpPr>
      <xdr:spPr>
        <a:xfrm>
          <a:off x="3831872" y="12763500"/>
          <a:ext cx="1509184" cy="46566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663928</xdr:colOff>
      <xdr:row>75</xdr:row>
      <xdr:rowOff>127000</xdr:rowOff>
    </xdr:from>
    <xdr:to>
      <xdr:col>2</xdr:col>
      <xdr:colOff>903111</xdr:colOff>
      <xdr:row>103</xdr:row>
      <xdr:rowOff>98778</xdr:rowOff>
    </xdr:to>
    <xdr:cxnSp macro="">
      <xdr:nvCxnSpPr>
        <xdr:cNvPr id="175" name="Straight Arrow Connector 174">
          <a:extLst>
            <a:ext uri="{FF2B5EF4-FFF2-40B4-BE49-F238E27FC236}">
              <a16:creationId xmlns:a16="http://schemas.microsoft.com/office/drawing/2014/main" id="{FB729032-7E63-4BD8-B3E0-F2C02FD2C83E}"/>
            </a:ext>
          </a:extLst>
        </xdr:cNvPr>
        <xdr:cNvCxnSpPr/>
      </xdr:nvCxnSpPr>
      <xdr:spPr>
        <a:xfrm>
          <a:off x="3937706" y="12939889"/>
          <a:ext cx="1410405" cy="4621389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464961</xdr:colOff>
      <xdr:row>52</xdr:row>
      <xdr:rowOff>77611</xdr:rowOff>
    </xdr:from>
    <xdr:to>
      <xdr:col>2</xdr:col>
      <xdr:colOff>881944</xdr:colOff>
      <xdr:row>76</xdr:row>
      <xdr:rowOff>140408</xdr:rowOff>
    </xdr:to>
    <xdr:cxnSp macro="">
      <xdr:nvCxnSpPr>
        <xdr:cNvPr id="177" name="Straight Arrow Connector 176">
          <a:extLst>
            <a:ext uri="{FF2B5EF4-FFF2-40B4-BE49-F238E27FC236}">
              <a16:creationId xmlns:a16="http://schemas.microsoft.com/office/drawing/2014/main" id="{7BCF4373-0411-4278-8A56-F2B635752104}"/>
            </a:ext>
          </a:extLst>
        </xdr:cNvPr>
        <xdr:cNvCxnSpPr/>
      </xdr:nvCxnSpPr>
      <xdr:spPr>
        <a:xfrm flipV="1">
          <a:off x="3738739" y="9031111"/>
          <a:ext cx="1588205" cy="40844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515762</xdr:colOff>
      <xdr:row>77</xdr:row>
      <xdr:rowOff>112888</xdr:rowOff>
    </xdr:from>
    <xdr:to>
      <xdr:col>2</xdr:col>
      <xdr:colOff>896056</xdr:colOff>
      <xdr:row>93</xdr:row>
      <xdr:rowOff>84666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3D5F9E0-5568-42B4-8AD0-86AD286F416E}"/>
            </a:ext>
          </a:extLst>
        </xdr:cNvPr>
        <xdr:cNvCxnSpPr/>
      </xdr:nvCxnSpPr>
      <xdr:spPr>
        <a:xfrm>
          <a:off x="3789540" y="13271499"/>
          <a:ext cx="1551516" cy="263172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480484</xdr:colOff>
      <xdr:row>78</xdr:row>
      <xdr:rowOff>141110</xdr:rowOff>
    </xdr:from>
    <xdr:to>
      <xdr:col>2</xdr:col>
      <xdr:colOff>860778</xdr:colOff>
      <xdr:row>94</xdr:row>
      <xdr:rowOff>112889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3E30155A-5527-48C5-B9D6-5415E47D155E}"/>
            </a:ext>
          </a:extLst>
        </xdr:cNvPr>
        <xdr:cNvCxnSpPr/>
      </xdr:nvCxnSpPr>
      <xdr:spPr>
        <a:xfrm>
          <a:off x="3754262" y="13461999"/>
          <a:ext cx="1551516" cy="263172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1064682</xdr:colOff>
      <xdr:row>65</xdr:row>
      <xdr:rowOff>98778</xdr:rowOff>
    </xdr:from>
    <xdr:to>
      <xdr:col>2</xdr:col>
      <xdr:colOff>896056</xdr:colOff>
      <xdr:row>79</xdr:row>
      <xdr:rowOff>119243</xdr:rowOff>
    </xdr:to>
    <xdr:cxnSp macro="">
      <xdr:nvCxnSpPr>
        <xdr:cNvPr id="183" name="Straight Arrow Connector 182">
          <a:extLst>
            <a:ext uri="{FF2B5EF4-FFF2-40B4-BE49-F238E27FC236}">
              <a16:creationId xmlns:a16="http://schemas.microsoft.com/office/drawing/2014/main" id="{4828BD95-4BDB-4215-80E3-4D858B86C4B1}"/>
            </a:ext>
          </a:extLst>
        </xdr:cNvPr>
        <xdr:cNvCxnSpPr/>
      </xdr:nvCxnSpPr>
      <xdr:spPr>
        <a:xfrm flipV="1">
          <a:off x="4338460" y="11225389"/>
          <a:ext cx="1002596" cy="23981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930627</xdr:colOff>
      <xdr:row>71</xdr:row>
      <xdr:rowOff>77611</xdr:rowOff>
    </xdr:from>
    <xdr:to>
      <xdr:col>2</xdr:col>
      <xdr:colOff>874889</xdr:colOff>
      <xdr:row>82</xdr:row>
      <xdr:rowOff>126299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5BF4A28F-D043-4A9D-84BF-63D5B9D79024}"/>
            </a:ext>
          </a:extLst>
        </xdr:cNvPr>
        <xdr:cNvCxnSpPr/>
      </xdr:nvCxnSpPr>
      <xdr:spPr>
        <a:xfrm flipV="1">
          <a:off x="4204405" y="12220222"/>
          <a:ext cx="1115484" cy="189724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508707</xdr:colOff>
      <xdr:row>80</xdr:row>
      <xdr:rowOff>91722</xdr:rowOff>
    </xdr:from>
    <xdr:to>
      <xdr:col>2</xdr:col>
      <xdr:colOff>903111</xdr:colOff>
      <xdr:row>111</xdr:row>
      <xdr:rowOff>98778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4B1DF4AD-3263-44B2-BEC2-0FB12D60CB49}"/>
            </a:ext>
          </a:extLst>
        </xdr:cNvPr>
        <xdr:cNvCxnSpPr/>
      </xdr:nvCxnSpPr>
      <xdr:spPr>
        <a:xfrm>
          <a:off x="3782485" y="13758333"/>
          <a:ext cx="1565626" cy="513644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677333</xdr:colOff>
      <xdr:row>93</xdr:row>
      <xdr:rowOff>112888</xdr:rowOff>
    </xdr:from>
    <xdr:to>
      <xdr:col>2</xdr:col>
      <xdr:colOff>889000</xdr:colOff>
      <xdr:row>113</xdr:row>
      <xdr:rowOff>119945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C7A63649-151A-468F-A336-714B7E25569B}"/>
            </a:ext>
          </a:extLst>
        </xdr:cNvPr>
        <xdr:cNvCxnSpPr/>
      </xdr:nvCxnSpPr>
      <xdr:spPr>
        <a:xfrm>
          <a:off x="3951111" y="15931444"/>
          <a:ext cx="1382889" cy="3344334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769056</xdr:colOff>
      <xdr:row>92</xdr:row>
      <xdr:rowOff>98777</xdr:rowOff>
    </xdr:from>
    <xdr:to>
      <xdr:col>2</xdr:col>
      <xdr:colOff>896056</xdr:colOff>
      <xdr:row>101</xdr:row>
      <xdr:rowOff>70556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7C6903D8-1C10-42F0-B230-6E0644C86A4F}"/>
            </a:ext>
          </a:extLst>
        </xdr:cNvPr>
        <xdr:cNvCxnSpPr/>
      </xdr:nvCxnSpPr>
      <xdr:spPr>
        <a:xfrm>
          <a:off x="4042834" y="15755055"/>
          <a:ext cx="1298222" cy="145344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486127</xdr:colOff>
      <xdr:row>72</xdr:row>
      <xdr:rowOff>77611</xdr:rowOff>
    </xdr:from>
    <xdr:to>
      <xdr:col>2</xdr:col>
      <xdr:colOff>896056</xdr:colOff>
      <xdr:row>91</xdr:row>
      <xdr:rowOff>140410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693ECFB8-D1D6-47D6-B1A2-517DC1A49090}"/>
            </a:ext>
          </a:extLst>
        </xdr:cNvPr>
        <xdr:cNvCxnSpPr/>
      </xdr:nvCxnSpPr>
      <xdr:spPr>
        <a:xfrm flipV="1">
          <a:off x="3759905" y="12382500"/>
          <a:ext cx="1581151" cy="323074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564445</xdr:colOff>
      <xdr:row>90</xdr:row>
      <xdr:rowOff>98776</xdr:rowOff>
    </xdr:from>
    <xdr:to>
      <xdr:col>2</xdr:col>
      <xdr:colOff>889000</xdr:colOff>
      <xdr:row>97</xdr:row>
      <xdr:rowOff>63500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5716264E-41C7-41E0-96C2-205A74698DF3}"/>
            </a:ext>
          </a:extLst>
        </xdr:cNvPr>
        <xdr:cNvCxnSpPr/>
      </xdr:nvCxnSpPr>
      <xdr:spPr>
        <a:xfrm>
          <a:off x="3838223" y="15409332"/>
          <a:ext cx="1495777" cy="1143001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550334</xdr:colOff>
      <xdr:row>89</xdr:row>
      <xdr:rowOff>91721</xdr:rowOff>
    </xdr:from>
    <xdr:to>
      <xdr:col>2</xdr:col>
      <xdr:colOff>896056</xdr:colOff>
      <xdr:row>105</xdr:row>
      <xdr:rowOff>105834</xdr:rowOff>
    </xdr:to>
    <xdr:cxnSp macro="">
      <xdr:nvCxnSpPr>
        <xdr:cNvPr id="198" name="Straight Arrow Connector 197">
          <a:extLst>
            <a:ext uri="{FF2B5EF4-FFF2-40B4-BE49-F238E27FC236}">
              <a16:creationId xmlns:a16="http://schemas.microsoft.com/office/drawing/2014/main" id="{DBF0FDC9-6831-436E-B275-A96F743580EF}"/>
            </a:ext>
          </a:extLst>
        </xdr:cNvPr>
        <xdr:cNvCxnSpPr/>
      </xdr:nvCxnSpPr>
      <xdr:spPr>
        <a:xfrm>
          <a:off x="3824112" y="15239999"/>
          <a:ext cx="1516944" cy="267405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500945</xdr:colOff>
      <xdr:row>88</xdr:row>
      <xdr:rowOff>77610</xdr:rowOff>
    </xdr:from>
    <xdr:to>
      <xdr:col>2</xdr:col>
      <xdr:colOff>896056</xdr:colOff>
      <xdr:row>106</xdr:row>
      <xdr:rowOff>119944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1DEF6BD8-5BDA-4D9A-87EE-CC9AB5D59238}"/>
            </a:ext>
          </a:extLst>
        </xdr:cNvPr>
        <xdr:cNvCxnSpPr/>
      </xdr:nvCxnSpPr>
      <xdr:spPr>
        <a:xfrm>
          <a:off x="3774723" y="15063610"/>
          <a:ext cx="1566333" cy="3026834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691445</xdr:colOff>
      <xdr:row>87</xdr:row>
      <xdr:rowOff>134055</xdr:rowOff>
    </xdr:from>
    <xdr:to>
      <xdr:col>3</xdr:col>
      <xdr:colOff>0</xdr:colOff>
      <xdr:row>110</xdr:row>
      <xdr:rowOff>98777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7A0231E5-9265-49C7-9CEA-23239333B9CF}"/>
            </a:ext>
          </a:extLst>
        </xdr:cNvPr>
        <xdr:cNvCxnSpPr/>
      </xdr:nvCxnSpPr>
      <xdr:spPr>
        <a:xfrm>
          <a:off x="3965223" y="14957777"/>
          <a:ext cx="1389944" cy="376766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543278</xdr:colOff>
      <xdr:row>83</xdr:row>
      <xdr:rowOff>63500</xdr:rowOff>
    </xdr:from>
    <xdr:to>
      <xdr:col>3</xdr:col>
      <xdr:colOff>14111</xdr:colOff>
      <xdr:row>102</xdr:row>
      <xdr:rowOff>91722</xdr:rowOff>
    </xdr:to>
    <xdr:cxnSp macro="">
      <xdr:nvCxnSpPr>
        <xdr:cNvPr id="206" name="Straight Arrow Connector 205">
          <a:extLst>
            <a:ext uri="{FF2B5EF4-FFF2-40B4-BE49-F238E27FC236}">
              <a16:creationId xmlns:a16="http://schemas.microsoft.com/office/drawing/2014/main" id="{3D729873-B258-49BE-B937-07FFC7E3397B}"/>
            </a:ext>
          </a:extLst>
        </xdr:cNvPr>
        <xdr:cNvCxnSpPr/>
      </xdr:nvCxnSpPr>
      <xdr:spPr>
        <a:xfrm>
          <a:off x="3817056" y="14216944"/>
          <a:ext cx="1552222" cy="31750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450849</xdr:colOff>
      <xdr:row>81</xdr:row>
      <xdr:rowOff>84667</xdr:rowOff>
    </xdr:from>
    <xdr:to>
      <xdr:col>2</xdr:col>
      <xdr:colOff>889000</xdr:colOff>
      <xdr:row>86</xdr:row>
      <xdr:rowOff>98077</xdr:rowOff>
    </xdr:to>
    <xdr:cxnSp macro="">
      <xdr:nvCxnSpPr>
        <xdr:cNvPr id="208" name="Straight Arrow Connector 207">
          <a:extLst>
            <a:ext uri="{FF2B5EF4-FFF2-40B4-BE49-F238E27FC236}">
              <a16:creationId xmlns:a16="http://schemas.microsoft.com/office/drawing/2014/main" id="{1CD1BC94-1082-4247-9BB6-72078BC6EF29}"/>
            </a:ext>
          </a:extLst>
        </xdr:cNvPr>
        <xdr:cNvCxnSpPr/>
      </xdr:nvCxnSpPr>
      <xdr:spPr>
        <a:xfrm flipV="1">
          <a:off x="3724627" y="13913556"/>
          <a:ext cx="1609373" cy="8459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521405</xdr:colOff>
      <xdr:row>75</xdr:row>
      <xdr:rowOff>63500</xdr:rowOff>
    </xdr:from>
    <xdr:to>
      <xdr:col>2</xdr:col>
      <xdr:colOff>881944</xdr:colOff>
      <xdr:row>85</xdr:row>
      <xdr:rowOff>126300</xdr:rowOff>
    </xdr:to>
    <xdr:cxnSp macro="">
      <xdr:nvCxnSpPr>
        <xdr:cNvPr id="210" name="Straight Arrow Connector 209">
          <a:extLst>
            <a:ext uri="{FF2B5EF4-FFF2-40B4-BE49-F238E27FC236}">
              <a16:creationId xmlns:a16="http://schemas.microsoft.com/office/drawing/2014/main" id="{A7AAC3E1-9A3B-4268-BD3F-28B43E928DDE}"/>
            </a:ext>
          </a:extLst>
        </xdr:cNvPr>
        <xdr:cNvCxnSpPr/>
      </xdr:nvCxnSpPr>
      <xdr:spPr>
        <a:xfrm flipV="1">
          <a:off x="3795183" y="12876389"/>
          <a:ext cx="1531761" cy="17279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549626</xdr:colOff>
      <xdr:row>62</xdr:row>
      <xdr:rowOff>84667</xdr:rowOff>
    </xdr:from>
    <xdr:to>
      <xdr:col>2</xdr:col>
      <xdr:colOff>896056</xdr:colOff>
      <xdr:row>84</xdr:row>
      <xdr:rowOff>105133</xdr:rowOff>
    </xdr:to>
    <xdr:cxnSp macro="">
      <xdr:nvCxnSpPr>
        <xdr:cNvPr id="212" name="Straight Arrow Connector 211">
          <a:extLst>
            <a:ext uri="{FF2B5EF4-FFF2-40B4-BE49-F238E27FC236}">
              <a16:creationId xmlns:a16="http://schemas.microsoft.com/office/drawing/2014/main" id="{8F24AFAB-DE1B-4EC8-AC8F-CCA18DD78B8D}"/>
            </a:ext>
          </a:extLst>
        </xdr:cNvPr>
        <xdr:cNvCxnSpPr/>
      </xdr:nvCxnSpPr>
      <xdr:spPr>
        <a:xfrm flipV="1">
          <a:off x="3823404" y="10703278"/>
          <a:ext cx="1517652" cy="37175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254001</xdr:colOff>
      <xdr:row>3</xdr:row>
      <xdr:rowOff>28222</xdr:rowOff>
    </xdr:from>
    <xdr:to>
      <xdr:col>8</xdr:col>
      <xdr:colOff>388057</xdr:colOff>
      <xdr:row>3</xdr:row>
      <xdr:rowOff>141111</xdr:rowOff>
    </xdr:to>
    <xdr:sp macro="" textlink="">
      <xdr:nvSpPr>
        <xdr:cNvPr id="214" name="Arrow: Up 213">
          <a:extLst>
            <a:ext uri="{FF2B5EF4-FFF2-40B4-BE49-F238E27FC236}">
              <a16:creationId xmlns:a16="http://schemas.microsoft.com/office/drawing/2014/main" id="{75242A0E-752B-4D69-BEE4-C5AEAA7B4288}"/>
            </a:ext>
          </a:extLst>
        </xdr:cNvPr>
        <xdr:cNvSpPr/>
      </xdr:nvSpPr>
      <xdr:spPr>
        <a:xfrm>
          <a:off x="5390445" y="1030111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261056</xdr:colOff>
      <xdr:row>4</xdr:row>
      <xdr:rowOff>49388</xdr:rowOff>
    </xdr:from>
    <xdr:to>
      <xdr:col>8</xdr:col>
      <xdr:colOff>395112</xdr:colOff>
      <xdr:row>4</xdr:row>
      <xdr:rowOff>162277</xdr:rowOff>
    </xdr:to>
    <xdr:sp macro="" textlink="">
      <xdr:nvSpPr>
        <xdr:cNvPr id="215" name="Arrow: Up 214">
          <a:extLst>
            <a:ext uri="{FF2B5EF4-FFF2-40B4-BE49-F238E27FC236}">
              <a16:creationId xmlns:a16="http://schemas.microsoft.com/office/drawing/2014/main" id="{1307E975-D8EA-4996-889A-0C18D9010CF5}"/>
            </a:ext>
          </a:extLst>
        </xdr:cNvPr>
        <xdr:cNvSpPr/>
      </xdr:nvSpPr>
      <xdr:spPr>
        <a:xfrm>
          <a:off x="5397500" y="1213555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246945</xdr:colOff>
      <xdr:row>8</xdr:row>
      <xdr:rowOff>28222</xdr:rowOff>
    </xdr:from>
    <xdr:to>
      <xdr:col>8</xdr:col>
      <xdr:colOff>381001</xdr:colOff>
      <xdr:row>8</xdr:row>
      <xdr:rowOff>141111</xdr:rowOff>
    </xdr:to>
    <xdr:sp macro="" textlink="">
      <xdr:nvSpPr>
        <xdr:cNvPr id="216" name="Arrow: Up 215">
          <a:extLst>
            <a:ext uri="{FF2B5EF4-FFF2-40B4-BE49-F238E27FC236}">
              <a16:creationId xmlns:a16="http://schemas.microsoft.com/office/drawing/2014/main" id="{5C94E61C-3E0D-48CB-96A6-3B8F4F2CD905}"/>
            </a:ext>
          </a:extLst>
        </xdr:cNvPr>
        <xdr:cNvSpPr/>
      </xdr:nvSpPr>
      <xdr:spPr>
        <a:xfrm>
          <a:off x="5383389" y="1862666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239889</xdr:colOff>
      <xdr:row>10</xdr:row>
      <xdr:rowOff>28221</xdr:rowOff>
    </xdr:from>
    <xdr:to>
      <xdr:col>8</xdr:col>
      <xdr:colOff>373945</xdr:colOff>
      <xdr:row>10</xdr:row>
      <xdr:rowOff>141110</xdr:rowOff>
    </xdr:to>
    <xdr:sp macro="" textlink="">
      <xdr:nvSpPr>
        <xdr:cNvPr id="217" name="Arrow: Up 216">
          <a:extLst>
            <a:ext uri="{FF2B5EF4-FFF2-40B4-BE49-F238E27FC236}">
              <a16:creationId xmlns:a16="http://schemas.microsoft.com/office/drawing/2014/main" id="{BFA60156-51BF-46A2-8E00-F5B33DA3DE48}"/>
            </a:ext>
          </a:extLst>
        </xdr:cNvPr>
        <xdr:cNvSpPr/>
      </xdr:nvSpPr>
      <xdr:spPr>
        <a:xfrm>
          <a:off x="5376333" y="2187221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246945</xdr:colOff>
      <xdr:row>11</xdr:row>
      <xdr:rowOff>49388</xdr:rowOff>
    </xdr:from>
    <xdr:to>
      <xdr:col>8</xdr:col>
      <xdr:colOff>381001</xdr:colOff>
      <xdr:row>12</xdr:row>
      <xdr:rowOff>-1</xdr:rowOff>
    </xdr:to>
    <xdr:sp macro="" textlink="">
      <xdr:nvSpPr>
        <xdr:cNvPr id="218" name="Arrow: Up 217">
          <a:extLst>
            <a:ext uri="{FF2B5EF4-FFF2-40B4-BE49-F238E27FC236}">
              <a16:creationId xmlns:a16="http://schemas.microsoft.com/office/drawing/2014/main" id="{ADA0C07D-7F7E-47B2-9D8E-238FE85F1AAD}"/>
            </a:ext>
          </a:extLst>
        </xdr:cNvPr>
        <xdr:cNvSpPr/>
      </xdr:nvSpPr>
      <xdr:spPr>
        <a:xfrm>
          <a:off x="5383389" y="2370666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246945</xdr:colOff>
      <xdr:row>13</xdr:row>
      <xdr:rowOff>35277</xdr:rowOff>
    </xdr:from>
    <xdr:to>
      <xdr:col>8</xdr:col>
      <xdr:colOff>381001</xdr:colOff>
      <xdr:row>13</xdr:row>
      <xdr:rowOff>148166</xdr:rowOff>
    </xdr:to>
    <xdr:sp macro="" textlink="">
      <xdr:nvSpPr>
        <xdr:cNvPr id="219" name="Arrow: Up 218">
          <a:extLst>
            <a:ext uri="{FF2B5EF4-FFF2-40B4-BE49-F238E27FC236}">
              <a16:creationId xmlns:a16="http://schemas.microsoft.com/office/drawing/2014/main" id="{7C081077-5ED3-4E59-BDE4-C1C1F6967563}"/>
            </a:ext>
          </a:extLst>
        </xdr:cNvPr>
        <xdr:cNvSpPr/>
      </xdr:nvSpPr>
      <xdr:spPr>
        <a:xfrm>
          <a:off x="5383389" y="2681110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239889</xdr:colOff>
      <xdr:row>15</xdr:row>
      <xdr:rowOff>28221</xdr:rowOff>
    </xdr:from>
    <xdr:to>
      <xdr:col>8</xdr:col>
      <xdr:colOff>373945</xdr:colOff>
      <xdr:row>15</xdr:row>
      <xdr:rowOff>141110</xdr:rowOff>
    </xdr:to>
    <xdr:sp macro="" textlink="">
      <xdr:nvSpPr>
        <xdr:cNvPr id="220" name="Arrow: Up 219">
          <a:extLst>
            <a:ext uri="{FF2B5EF4-FFF2-40B4-BE49-F238E27FC236}">
              <a16:creationId xmlns:a16="http://schemas.microsoft.com/office/drawing/2014/main" id="{90ADCF51-FC3F-4D7A-BE77-D33D3BCA9E1D}"/>
            </a:ext>
          </a:extLst>
        </xdr:cNvPr>
        <xdr:cNvSpPr/>
      </xdr:nvSpPr>
      <xdr:spPr>
        <a:xfrm>
          <a:off x="5376333" y="2998610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268111</xdr:colOff>
      <xdr:row>20</xdr:row>
      <xdr:rowOff>21165</xdr:rowOff>
    </xdr:from>
    <xdr:to>
      <xdr:col>8</xdr:col>
      <xdr:colOff>402167</xdr:colOff>
      <xdr:row>20</xdr:row>
      <xdr:rowOff>134054</xdr:rowOff>
    </xdr:to>
    <xdr:sp macro="" textlink="">
      <xdr:nvSpPr>
        <xdr:cNvPr id="221" name="Arrow: Up 220">
          <a:extLst>
            <a:ext uri="{FF2B5EF4-FFF2-40B4-BE49-F238E27FC236}">
              <a16:creationId xmlns:a16="http://schemas.microsoft.com/office/drawing/2014/main" id="{C9E432D3-1A67-43CA-932E-BEA328293B58}"/>
            </a:ext>
          </a:extLst>
        </xdr:cNvPr>
        <xdr:cNvSpPr/>
      </xdr:nvSpPr>
      <xdr:spPr>
        <a:xfrm>
          <a:off x="5404555" y="3802943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261056</xdr:colOff>
      <xdr:row>21</xdr:row>
      <xdr:rowOff>42332</xdr:rowOff>
    </xdr:from>
    <xdr:to>
      <xdr:col>8</xdr:col>
      <xdr:colOff>395112</xdr:colOff>
      <xdr:row>21</xdr:row>
      <xdr:rowOff>155221</xdr:rowOff>
    </xdr:to>
    <xdr:sp macro="" textlink="">
      <xdr:nvSpPr>
        <xdr:cNvPr id="222" name="Arrow: Up 221">
          <a:extLst>
            <a:ext uri="{FF2B5EF4-FFF2-40B4-BE49-F238E27FC236}">
              <a16:creationId xmlns:a16="http://schemas.microsoft.com/office/drawing/2014/main" id="{6C28D5B5-92EE-402E-9095-2FBEDF9914D8}"/>
            </a:ext>
          </a:extLst>
        </xdr:cNvPr>
        <xdr:cNvSpPr/>
      </xdr:nvSpPr>
      <xdr:spPr>
        <a:xfrm>
          <a:off x="5397500" y="3986388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261056</xdr:colOff>
      <xdr:row>22</xdr:row>
      <xdr:rowOff>35277</xdr:rowOff>
    </xdr:from>
    <xdr:to>
      <xdr:col>8</xdr:col>
      <xdr:colOff>395112</xdr:colOff>
      <xdr:row>22</xdr:row>
      <xdr:rowOff>148166</xdr:rowOff>
    </xdr:to>
    <xdr:sp macro="" textlink="">
      <xdr:nvSpPr>
        <xdr:cNvPr id="223" name="Arrow: Up 222">
          <a:extLst>
            <a:ext uri="{FF2B5EF4-FFF2-40B4-BE49-F238E27FC236}">
              <a16:creationId xmlns:a16="http://schemas.microsoft.com/office/drawing/2014/main" id="{5706D6DC-9B39-405C-84D7-F4F2C939B2A3}"/>
            </a:ext>
          </a:extLst>
        </xdr:cNvPr>
        <xdr:cNvSpPr/>
      </xdr:nvSpPr>
      <xdr:spPr>
        <a:xfrm>
          <a:off x="5397500" y="4141610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261056</xdr:colOff>
      <xdr:row>25</xdr:row>
      <xdr:rowOff>35277</xdr:rowOff>
    </xdr:from>
    <xdr:to>
      <xdr:col>8</xdr:col>
      <xdr:colOff>395112</xdr:colOff>
      <xdr:row>25</xdr:row>
      <xdr:rowOff>148166</xdr:rowOff>
    </xdr:to>
    <xdr:sp macro="" textlink="">
      <xdr:nvSpPr>
        <xdr:cNvPr id="224" name="Arrow: Up 223">
          <a:extLst>
            <a:ext uri="{FF2B5EF4-FFF2-40B4-BE49-F238E27FC236}">
              <a16:creationId xmlns:a16="http://schemas.microsoft.com/office/drawing/2014/main" id="{4C752BBB-9DD5-4830-B9DC-9D67A0A6FCAF}"/>
            </a:ext>
          </a:extLst>
        </xdr:cNvPr>
        <xdr:cNvSpPr/>
      </xdr:nvSpPr>
      <xdr:spPr>
        <a:xfrm>
          <a:off x="5397500" y="4649610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268111</xdr:colOff>
      <xdr:row>26</xdr:row>
      <xdr:rowOff>42332</xdr:rowOff>
    </xdr:from>
    <xdr:to>
      <xdr:col>8</xdr:col>
      <xdr:colOff>402167</xdr:colOff>
      <xdr:row>26</xdr:row>
      <xdr:rowOff>155221</xdr:rowOff>
    </xdr:to>
    <xdr:sp macro="" textlink="">
      <xdr:nvSpPr>
        <xdr:cNvPr id="225" name="Arrow: Up 224">
          <a:extLst>
            <a:ext uri="{FF2B5EF4-FFF2-40B4-BE49-F238E27FC236}">
              <a16:creationId xmlns:a16="http://schemas.microsoft.com/office/drawing/2014/main" id="{0F8C0DDC-2B2F-443A-BF94-DF2F5D71756B}"/>
            </a:ext>
          </a:extLst>
        </xdr:cNvPr>
        <xdr:cNvSpPr/>
      </xdr:nvSpPr>
      <xdr:spPr>
        <a:xfrm>
          <a:off x="5404555" y="4818943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268111</xdr:colOff>
      <xdr:row>27</xdr:row>
      <xdr:rowOff>35277</xdr:rowOff>
    </xdr:from>
    <xdr:to>
      <xdr:col>8</xdr:col>
      <xdr:colOff>402167</xdr:colOff>
      <xdr:row>27</xdr:row>
      <xdr:rowOff>148166</xdr:rowOff>
    </xdr:to>
    <xdr:sp macro="" textlink="">
      <xdr:nvSpPr>
        <xdr:cNvPr id="226" name="Arrow: Up 225">
          <a:extLst>
            <a:ext uri="{FF2B5EF4-FFF2-40B4-BE49-F238E27FC236}">
              <a16:creationId xmlns:a16="http://schemas.microsoft.com/office/drawing/2014/main" id="{DC75F286-F8F9-4B10-A124-A91322F83DF8}"/>
            </a:ext>
          </a:extLst>
        </xdr:cNvPr>
        <xdr:cNvSpPr/>
      </xdr:nvSpPr>
      <xdr:spPr>
        <a:xfrm>
          <a:off x="5404555" y="4974166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30</xdr:row>
      <xdr:rowOff>28222</xdr:rowOff>
    </xdr:from>
    <xdr:to>
      <xdr:col>8</xdr:col>
      <xdr:colOff>352778</xdr:colOff>
      <xdr:row>30</xdr:row>
      <xdr:rowOff>141111</xdr:rowOff>
    </xdr:to>
    <xdr:sp macro="" textlink="">
      <xdr:nvSpPr>
        <xdr:cNvPr id="227" name="Arrow: Up 226">
          <a:extLst>
            <a:ext uri="{FF2B5EF4-FFF2-40B4-BE49-F238E27FC236}">
              <a16:creationId xmlns:a16="http://schemas.microsoft.com/office/drawing/2014/main" id="{95DF4F1A-2D69-4892-81D6-B685BE0BC68C}"/>
            </a:ext>
          </a:extLst>
        </xdr:cNvPr>
        <xdr:cNvSpPr/>
      </xdr:nvSpPr>
      <xdr:spPr>
        <a:xfrm>
          <a:off x="5355166" y="5453944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225777</xdr:colOff>
      <xdr:row>33</xdr:row>
      <xdr:rowOff>28222</xdr:rowOff>
    </xdr:from>
    <xdr:to>
      <xdr:col>8</xdr:col>
      <xdr:colOff>359833</xdr:colOff>
      <xdr:row>33</xdr:row>
      <xdr:rowOff>141111</xdr:rowOff>
    </xdr:to>
    <xdr:sp macro="" textlink="">
      <xdr:nvSpPr>
        <xdr:cNvPr id="228" name="Arrow: Up 227">
          <a:extLst>
            <a:ext uri="{FF2B5EF4-FFF2-40B4-BE49-F238E27FC236}">
              <a16:creationId xmlns:a16="http://schemas.microsoft.com/office/drawing/2014/main" id="{D3C338D3-B523-47A5-9ECE-8DE34228E2C3}"/>
            </a:ext>
          </a:extLst>
        </xdr:cNvPr>
        <xdr:cNvSpPr/>
      </xdr:nvSpPr>
      <xdr:spPr>
        <a:xfrm>
          <a:off x="5362221" y="5961944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232833</xdr:colOff>
      <xdr:row>34</xdr:row>
      <xdr:rowOff>28222</xdr:rowOff>
    </xdr:from>
    <xdr:to>
      <xdr:col>8</xdr:col>
      <xdr:colOff>366889</xdr:colOff>
      <xdr:row>34</xdr:row>
      <xdr:rowOff>141111</xdr:rowOff>
    </xdr:to>
    <xdr:sp macro="" textlink="">
      <xdr:nvSpPr>
        <xdr:cNvPr id="229" name="Arrow: Up 228">
          <a:extLst>
            <a:ext uri="{FF2B5EF4-FFF2-40B4-BE49-F238E27FC236}">
              <a16:creationId xmlns:a16="http://schemas.microsoft.com/office/drawing/2014/main" id="{EE6D06C7-4544-4198-9E9A-5B8DC676A583}"/>
            </a:ext>
          </a:extLst>
        </xdr:cNvPr>
        <xdr:cNvSpPr/>
      </xdr:nvSpPr>
      <xdr:spPr>
        <a:xfrm>
          <a:off x="5369277" y="6124222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232833</xdr:colOff>
      <xdr:row>35</xdr:row>
      <xdr:rowOff>42333</xdr:rowOff>
    </xdr:from>
    <xdr:to>
      <xdr:col>8</xdr:col>
      <xdr:colOff>366889</xdr:colOff>
      <xdr:row>35</xdr:row>
      <xdr:rowOff>155222</xdr:rowOff>
    </xdr:to>
    <xdr:sp macro="" textlink="">
      <xdr:nvSpPr>
        <xdr:cNvPr id="230" name="Arrow: Up 229">
          <a:extLst>
            <a:ext uri="{FF2B5EF4-FFF2-40B4-BE49-F238E27FC236}">
              <a16:creationId xmlns:a16="http://schemas.microsoft.com/office/drawing/2014/main" id="{A230FAFB-43AB-4F48-9E4C-1A33A60C3270}"/>
            </a:ext>
          </a:extLst>
        </xdr:cNvPr>
        <xdr:cNvSpPr/>
      </xdr:nvSpPr>
      <xdr:spPr>
        <a:xfrm>
          <a:off x="5369277" y="6300611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225778</xdr:colOff>
      <xdr:row>38</xdr:row>
      <xdr:rowOff>42333</xdr:rowOff>
    </xdr:from>
    <xdr:to>
      <xdr:col>8</xdr:col>
      <xdr:colOff>359834</xdr:colOff>
      <xdr:row>38</xdr:row>
      <xdr:rowOff>155222</xdr:rowOff>
    </xdr:to>
    <xdr:sp macro="" textlink="">
      <xdr:nvSpPr>
        <xdr:cNvPr id="231" name="Arrow: Up 230">
          <a:extLst>
            <a:ext uri="{FF2B5EF4-FFF2-40B4-BE49-F238E27FC236}">
              <a16:creationId xmlns:a16="http://schemas.microsoft.com/office/drawing/2014/main" id="{3149C617-7A30-4D7B-94A2-C7E8F41562FA}"/>
            </a:ext>
          </a:extLst>
        </xdr:cNvPr>
        <xdr:cNvSpPr/>
      </xdr:nvSpPr>
      <xdr:spPr>
        <a:xfrm>
          <a:off x="5362222" y="6787444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41</xdr:row>
      <xdr:rowOff>35278</xdr:rowOff>
    </xdr:from>
    <xdr:to>
      <xdr:col>8</xdr:col>
      <xdr:colOff>352778</xdr:colOff>
      <xdr:row>41</xdr:row>
      <xdr:rowOff>148167</xdr:rowOff>
    </xdr:to>
    <xdr:sp macro="" textlink="">
      <xdr:nvSpPr>
        <xdr:cNvPr id="232" name="Arrow: Up 231">
          <a:extLst>
            <a:ext uri="{FF2B5EF4-FFF2-40B4-BE49-F238E27FC236}">
              <a16:creationId xmlns:a16="http://schemas.microsoft.com/office/drawing/2014/main" id="{1B66A22D-6B8D-4F04-A7AD-69B82658490B}"/>
            </a:ext>
          </a:extLst>
        </xdr:cNvPr>
        <xdr:cNvSpPr/>
      </xdr:nvSpPr>
      <xdr:spPr>
        <a:xfrm>
          <a:off x="5355166" y="7267222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225778</xdr:colOff>
      <xdr:row>42</xdr:row>
      <xdr:rowOff>49389</xdr:rowOff>
    </xdr:from>
    <xdr:to>
      <xdr:col>8</xdr:col>
      <xdr:colOff>359834</xdr:colOff>
      <xdr:row>43</xdr:row>
      <xdr:rowOff>0</xdr:rowOff>
    </xdr:to>
    <xdr:sp macro="" textlink="">
      <xdr:nvSpPr>
        <xdr:cNvPr id="233" name="Arrow: Up 232">
          <a:extLst>
            <a:ext uri="{FF2B5EF4-FFF2-40B4-BE49-F238E27FC236}">
              <a16:creationId xmlns:a16="http://schemas.microsoft.com/office/drawing/2014/main" id="{0D374D0C-1351-4738-9154-9A10C7084C4C}"/>
            </a:ext>
          </a:extLst>
        </xdr:cNvPr>
        <xdr:cNvSpPr/>
      </xdr:nvSpPr>
      <xdr:spPr>
        <a:xfrm>
          <a:off x="5362222" y="7443611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204611</xdr:colOff>
      <xdr:row>46</xdr:row>
      <xdr:rowOff>35278</xdr:rowOff>
    </xdr:from>
    <xdr:to>
      <xdr:col>8</xdr:col>
      <xdr:colOff>338667</xdr:colOff>
      <xdr:row>46</xdr:row>
      <xdr:rowOff>148167</xdr:rowOff>
    </xdr:to>
    <xdr:sp macro="" textlink="">
      <xdr:nvSpPr>
        <xdr:cNvPr id="234" name="Arrow: Up 233">
          <a:extLst>
            <a:ext uri="{FF2B5EF4-FFF2-40B4-BE49-F238E27FC236}">
              <a16:creationId xmlns:a16="http://schemas.microsoft.com/office/drawing/2014/main" id="{72D4FBB9-3DFE-4E93-B7D3-31E420F1E80D}"/>
            </a:ext>
          </a:extLst>
        </xdr:cNvPr>
        <xdr:cNvSpPr/>
      </xdr:nvSpPr>
      <xdr:spPr>
        <a:xfrm>
          <a:off x="5341055" y="8078611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51</xdr:row>
      <xdr:rowOff>35277</xdr:rowOff>
    </xdr:from>
    <xdr:to>
      <xdr:col>8</xdr:col>
      <xdr:colOff>352778</xdr:colOff>
      <xdr:row>51</xdr:row>
      <xdr:rowOff>148166</xdr:rowOff>
    </xdr:to>
    <xdr:sp macro="" textlink="">
      <xdr:nvSpPr>
        <xdr:cNvPr id="235" name="Arrow: Up 234">
          <a:extLst>
            <a:ext uri="{FF2B5EF4-FFF2-40B4-BE49-F238E27FC236}">
              <a16:creationId xmlns:a16="http://schemas.microsoft.com/office/drawing/2014/main" id="{E0C09E2D-025F-4706-B8DE-23D40A2454CD}"/>
            </a:ext>
          </a:extLst>
        </xdr:cNvPr>
        <xdr:cNvSpPr/>
      </xdr:nvSpPr>
      <xdr:spPr>
        <a:xfrm>
          <a:off x="5355166" y="8889999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52</xdr:row>
      <xdr:rowOff>28222</xdr:rowOff>
    </xdr:from>
    <xdr:to>
      <xdr:col>8</xdr:col>
      <xdr:colOff>352778</xdr:colOff>
      <xdr:row>52</xdr:row>
      <xdr:rowOff>141111</xdr:rowOff>
    </xdr:to>
    <xdr:sp macro="" textlink="">
      <xdr:nvSpPr>
        <xdr:cNvPr id="236" name="Arrow: Up 235">
          <a:extLst>
            <a:ext uri="{FF2B5EF4-FFF2-40B4-BE49-F238E27FC236}">
              <a16:creationId xmlns:a16="http://schemas.microsoft.com/office/drawing/2014/main" id="{D1804762-66E9-4B0A-9F53-20B0CAFD3837}"/>
            </a:ext>
          </a:extLst>
        </xdr:cNvPr>
        <xdr:cNvSpPr/>
      </xdr:nvSpPr>
      <xdr:spPr>
        <a:xfrm>
          <a:off x="5355166" y="9045222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53</xdr:row>
      <xdr:rowOff>21166</xdr:rowOff>
    </xdr:from>
    <xdr:to>
      <xdr:col>8</xdr:col>
      <xdr:colOff>352778</xdr:colOff>
      <xdr:row>53</xdr:row>
      <xdr:rowOff>134055</xdr:rowOff>
    </xdr:to>
    <xdr:sp macro="" textlink="">
      <xdr:nvSpPr>
        <xdr:cNvPr id="237" name="Arrow: Up 236">
          <a:extLst>
            <a:ext uri="{FF2B5EF4-FFF2-40B4-BE49-F238E27FC236}">
              <a16:creationId xmlns:a16="http://schemas.microsoft.com/office/drawing/2014/main" id="{C77B2FB7-60B2-446F-BB7F-E72362351C80}"/>
            </a:ext>
          </a:extLst>
        </xdr:cNvPr>
        <xdr:cNvSpPr/>
      </xdr:nvSpPr>
      <xdr:spPr>
        <a:xfrm>
          <a:off x="5355166" y="9200444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225777</xdr:colOff>
      <xdr:row>55</xdr:row>
      <xdr:rowOff>28222</xdr:rowOff>
    </xdr:from>
    <xdr:to>
      <xdr:col>8</xdr:col>
      <xdr:colOff>359833</xdr:colOff>
      <xdr:row>55</xdr:row>
      <xdr:rowOff>141111</xdr:rowOff>
    </xdr:to>
    <xdr:sp macro="" textlink="">
      <xdr:nvSpPr>
        <xdr:cNvPr id="238" name="Arrow: Up 237">
          <a:extLst>
            <a:ext uri="{FF2B5EF4-FFF2-40B4-BE49-F238E27FC236}">
              <a16:creationId xmlns:a16="http://schemas.microsoft.com/office/drawing/2014/main" id="{9A9B0DE1-50DE-492A-82D7-C0C2FE643B66}"/>
            </a:ext>
          </a:extLst>
        </xdr:cNvPr>
        <xdr:cNvSpPr/>
      </xdr:nvSpPr>
      <xdr:spPr>
        <a:xfrm>
          <a:off x="5362221" y="9532055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225777</xdr:colOff>
      <xdr:row>56</xdr:row>
      <xdr:rowOff>35277</xdr:rowOff>
    </xdr:from>
    <xdr:to>
      <xdr:col>8</xdr:col>
      <xdr:colOff>359833</xdr:colOff>
      <xdr:row>56</xdr:row>
      <xdr:rowOff>148166</xdr:rowOff>
    </xdr:to>
    <xdr:sp macro="" textlink="">
      <xdr:nvSpPr>
        <xdr:cNvPr id="239" name="Arrow: Up 238">
          <a:extLst>
            <a:ext uri="{FF2B5EF4-FFF2-40B4-BE49-F238E27FC236}">
              <a16:creationId xmlns:a16="http://schemas.microsoft.com/office/drawing/2014/main" id="{FAC745F1-B739-427F-9EF9-8EAA495A07BA}"/>
            </a:ext>
          </a:extLst>
        </xdr:cNvPr>
        <xdr:cNvSpPr/>
      </xdr:nvSpPr>
      <xdr:spPr>
        <a:xfrm>
          <a:off x="5362221" y="9701388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225777</xdr:colOff>
      <xdr:row>57</xdr:row>
      <xdr:rowOff>28222</xdr:rowOff>
    </xdr:from>
    <xdr:to>
      <xdr:col>8</xdr:col>
      <xdr:colOff>359833</xdr:colOff>
      <xdr:row>57</xdr:row>
      <xdr:rowOff>141111</xdr:rowOff>
    </xdr:to>
    <xdr:sp macro="" textlink="">
      <xdr:nvSpPr>
        <xdr:cNvPr id="240" name="Arrow: Up 239">
          <a:extLst>
            <a:ext uri="{FF2B5EF4-FFF2-40B4-BE49-F238E27FC236}">
              <a16:creationId xmlns:a16="http://schemas.microsoft.com/office/drawing/2014/main" id="{5F7B91F1-79F3-4067-A773-83826365428B}"/>
            </a:ext>
          </a:extLst>
        </xdr:cNvPr>
        <xdr:cNvSpPr/>
      </xdr:nvSpPr>
      <xdr:spPr>
        <a:xfrm>
          <a:off x="5362221" y="9856611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239888</xdr:colOff>
      <xdr:row>60</xdr:row>
      <xdr:rowOff>35278</xdr:rowOff>
    </xdr:from>
    <xdr:to>
      <xdr:col>8</xdr:col>
      <xdr:colOff>373944</xdr:colOff>
      <xdr:row>60</xdr:row>
      <xdr:rowOff>148167</xdr:rowOff>
    </xdr:to>
    <xdr:sp macro="" textlink="">
      <xdr:nvSpPr>
        <xdr:cNvPr id="241" name="Arrow: Up 240">
          <a:extLst>
            <a:ext uri="{FF2B5EF4-FFF2-40B4-BE49-F238E27FC236}">
              <a16:creationId xmlns:a16="http://schemas.microsoft.com/office/drawing/2014/main" id="{8959E19B-28D5-4267-B5BC-399F4794D160}"/>
            </a:ext>
          </a:extLst>
        </xdr:cNvPr>
        <xdr:cNvSpPr/>
      </xdr:nvSpPr>
      <xdr:spPr>
        <a:xfrm>
          <a:off x="5376332" y="10350500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232833</xdr:colOff>
      <xdr:row>62</xdr:row>
      <xdr:rowOff>35277</xdr:rowOff>
    </xdr:from>
    <xdr:to>
      <xdr:col>8</xdr:col>
      <xdr:colOff>366889</xdr:colOff>
      <xdr:row>62</xdr:row>
      <xdr:rowOff>148166</xdr:rowOff>
    </xdr:to>
    <xdr:sp macro="" textlink="">
      <xdr:nvSpPr>
        <xdr:cNvPr id="242" name="Arrow: Up 241">
          <a:extLst>
            <a:ext uri="{FF2B5EF4-FFF2-40B4-BE49-F238E27FC236}">
              <a16:creationId xmlns:a16="http://schemas.microsoft.com/office/drawing/2014/main" id="{7AE128BC-FD2E-4C05-BAD1-0392F787B501}"/>
            </a:ext>
          </a:extLst>
        </xdr:cNvPr>
        <xdr:cNvSpPr/>
      </xdr:nvSpPr>
      <xdr:spPr>
        <a:xfrm>
          <a:off x="5369277" y="10675055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232833</xdr:colOff>
      <xdr:row>64</xdr:row>
      <xdr:rowOff>14111</xdr:rowOff>
    </xdr:from>
    <xdr:to>
      <xdr:col>8</xdr:col>
      <xdr:colOff>366889</xdr:colOff>
      <xdr:row>64</xdr:row>
      <xdr:rowOff>127000</xdr:rowOff>
    </xdr:to>
    <xdr:sp macro="" textlink="">
      <xdr:nvSpPr>
        <xdr:cNvPr id="243" name="Arrow: Up 242">
          <a:extLst>
            <a:ext uri="{FF2B5EF4-FFF2-40B4-BE49-F238E27FC236}">
              <a16:creationId xmlns:a16="http://schemas.microsoft.com/office/drawing/2014/main" id="{44890BA3-5F55-4D63-9BA9-3A420A001460}"/>
            </a:ext>
          </a:extLst>
        </xdr:cNvPr>
        <xdr:cNvSpPr/>
      </xdr:nvSpPr>
      <xdr:spPr>
        <a:xfrm>
          <a:off x="5369277" y="10978444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225777</xdr:colOff>
      <xdr:row>65</xdr:row>
      <xdr:rowOff>35278</xdr:rowOff>
    </xdr:from>
    <xdr:to>
      <xdr:col>8</xdr:col>
      <xdr:colOff>359833</xdr:colOff>
      <xdr:row>65</xdr:row>
      <xdr:rowOff>148167</xdr:rowOff>
    </xdr:to>
    <xdr:sp macro="" textlink="">
      <xdr:nvSpPr>
        <xdr:cNvPr id="244" name="Arrow: Up 243">
          <a:extLst>
            <a:ext uri="{FF2B5EF4-FFF2-40B4-BE49-F238E27FC236}">
              <a16:creationId xmlns:a16="http://schemas.microsoft.com/office/drawing/2014/main" id="{E2D19AB2-F0B3-44E6-927F-C32338F7D067}"/>
            </a:ext>
          </a:extLst>
        </xdr:cNvPr>
        <xdr:cNvSpPr/>
      </xdr:nvSpPr>
      <xdr:spPr>
        <a:xfrm>
          <a:off x="5362221" y="11161889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211666</xdr:colOff>
      <xdr:row>71</xdr:row>
      <xdr:rowOff>28223</xdr:rowOff>
    </xdr:from>
    <xdr:to>
      <xdr:col>8</xdr:col>
      <xdr:colOff>345722</xdr:colOff>
      <xdr:row>71</xdr:row>
      <xdr:rowOff>141112</xdr:rowOff>
    </xdr:to>
    <xdr:sp macro="" textlink="">
      <xdr:nvSpPr>
        <xdr:cNvPr id="245" name="Arrow: Up 244">
          <a:extLst>
            <a:ext uri="{FF2B5EF4-FFF2-40B4-BE49-F238E27FC236}">
              <a16:creationId xmlns:a16="http://schemas.microsoft.com/office/drawing/2014/main" id="{A3AD2632-31DB-48AD-A0F2-2054E62DD793}"/>
            </a:ext>
          </a:extLst>
        </xdr:cNvPr>
        <xdr:cNvSpPr/>
      </xdr:nvSpPr>
      <xdr:spPr>
        <a:xfrm>
          <a:off x="5348110" y="12149667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72</xdr:row>
      <xdr:rowOff>28223</xdr:rowOff>
    </xdr:from>
    <xdr:to>
      <xdr:col>8</xdr:col>
      <xdr:colOff>352778</xdr:colOff>
      <xdr:row>72</xdr:row>
      <xdr:rowOff>141112</xdr:rowOff>
    </xdr:to>
    <xdr:sp macro="" textlink="">
      <xdr:nvSpPr>
        <xdr:cNvPr id="246" name="Arrow: Up 245">
          <a:extLst>
            <a:ext uri="{FF2B5EF4-FFF2-40B4-BE49-F238E27FC236}">
              <a16:creationId xmlns:a16="http://schemas.microsoft.com/office/drawing/2014/main" id="{3F74B105-6012-4C9B-82CF-9BE3F799EED1}"/>
            </a:ext>
          </a:extLst>
        </xdr:cNvPr>
        <xdr:cNvSpPr/>
      </xdr:nvSpPr>
      <xdr:spPr>
        <a:xfrm>
          <a:off x="5355166" y="12311945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218722</xdr:colOff>
      <xdr:row>75</xdr:row>
      <xdr:rowOff>21166</xdr:rowOff>
    </xdr:from>
    <xdr:to>
      <xdr:col>8</xdr:col>
      <xdr:colOff>352778</xdr:colOff>
      <xdr:row>75</xdr:row>
      <xdr:rowOff>134055</xdr:rowOff>
    </xdr:to>
    <xdr:sp macro="" textlink="">
      <xdr:nvSpPr>
        <xdr:cNvPr id="247" name="Arrow: Up 246">
          <a:extLst>
            <a:ext uri="{FF2B5EF4-FFF2-40B4-BE49-F238E27FC236}">
              <a16:creationId xmlns:a16="http://schemas.microsoft.com/office/drawing/2014/main" id="{A394A04E-9635-45E1-9A37-35F1A378BEE4}"/>
            </a:ext>
          </a:extLst>
        </xdr:cNvPr>
        <xdr:cNvSpPr/>
      </xdr:nvSpPr>
      <xdr:spPr>
        <a:xfrm>
          <a:off x="5355166" y="12791722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225778</xdr:colOff>
      <xdr:row>81</xdr:row>
      <xdr:rowOff>28222</xdr:rowOff>
    </xdr:from>
    <xdr:to>
      <xdr:col>8</xdr:col>
      <xdr:colOff>359834</xdr:colOff>
      <xdr:row>81</xdr:row>
      <xdr:rowOff>141111</xdr:rowOff>
    </xdr:to>
    <xdr:sp macro="" textlink="">
      <xdr:nvSpPr>
        <xdr:cNvPr id="248" name="Arrow: Up 247">
          <a:extLst>
            <a:ext uri="{FF2B5EF4-FFF2-40B4-BE49-F238E27FC236}">
              <a16:creationId xmlns:a16="http://schemas.microsoft.com/office/drawing/2014/main" id="{C0DE06BD-335B-4FC0-8F89-B594EF4B0254}"/>
            </a:ext>
          </a:extLst>
        </xdr:cNvPr>
        <xdr:cNvSpPr/>
      </xdr:nvSpPr>
      <xdr:spPr>
        <a:xfrm>
          <a:off x="5362222" y="13772444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225778</xdr:colOff>
      <xdr:row>87</xdr:row>
      <xdr:rowOff>42333</xdr:rowOff>
    </xdr:from>
    <xdr:to>
      <xdr:col>8</xdr:col>
      <xdr:colOff>359834</xdr:colOff>
      <xdr:row>87</xdr:row>
      <xdr:rowOff>155222</xdr:rowOff>
    </xdr:to>
    <xdr:sp macro="" textlink="">
      <xdr:nvSpPr>
        <xdr:cNvPr id="249" name="Arrow: Up 248">
          <a:extLst>
            <a:ext uri="{FF2B5EF4-FFF2-40B4-BE49-F238E27FC236}">
              <a16:creationId xmlns:a16="http://schemas.microsoft.com/office/drawing/2014/main" id="{632798F3-4CB1-4734-9C4E-BBE2B145DFE8}"/>
            </a:ext>
          </a:extLst>
        </xdr:cNvPr>
        <xdr:cNvSpPr/>
      </xdr:nvSpPr>
      <xdr:spPr>
        <a:xfrm>
          <a:off x="5362222" y="14760222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225778</xdr:colOff>
      <xdr:row>92</xdr:row>
      <xdr:rowOff>28222</xdr:rowOff>
    </xdr:from>
    <xdr:to>
      <xdr:col>8</xdr:col>
      <xdr:colOff>359834</xdr:colOff>
      <xdr:row>92</xdr:row>
      <xdr:rowOff>141111</xdr:rowOff>
    </xdr:to>
    <xdr:sp macro="" textlink="">
      <xdr:nvSpPr>
        <xdr:cNvPr id="250" name="Arrow: Up 249">
          <a:extLst>
            <a:ext uri="{FF2B5EF4-FFF2-40B4-BE49-F238E27FC236}">
              <a16:creationId xmlns:a16="http://schemas.microsoft.com/office/drawing/2014/main" id="{6EA2AF5A-9232-4E2C-86D9-C7A8F64A7EA1}"/>
            </a:ext>
          </a:extLst>
        </xdr:cNvPr>
        <xdr:cNvSpPr/>
      </xdr:nvSpPr>
      <xdr:spPr>
        <a:xfrm>
          <a:off x="5362222" y="15557500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183444</xdr:colOff>
      <xdr:row>97</xdr:row>
      <xdr:rowOff>49389</xdr:rowOff>
    </xdr:from>
    <xdr:to>
      <xdr:col>8</xdr:col>
      <xdr:colOff>317500</xdr:colOff>
      <xdr:row>98</xdr:row>
      <xdr:rowOff>1</xdr:rowOff>
    </xdr:to>
    <xdr:sp macro="" textlink="">
      <xdr:nvSpPr>
        <xdr:cNvPr id="251" name="Arrow: Up 250">
          <a:extLst>
            <a:ext uri="{FF2B5EF4-FFF2-40B4-BE49-F238E27FC236}">
              <a16:creationId xmlns:a16="http://schemas.microsoft.com/office/drawing/2014/main" id="{CE7B62C5-DB08-43BE-8E47-48A875ABA259}"/>
            </a:ext>
          </a:extLst>
        </xdr:cNvPr>
        <xdr:cNvSpPr/>
      </xdr:nvSpPr>
      <xdr:spPr>
        <a:xfrm>
          <a:off x="5319888" y="16390056"/>
          <a:ext cx="134056" cy="112889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254001</xdr:colOff>
      <xdr:row>5</xdr:row>
      <xdr:rowOff>49389</xdr:rowOff>
    </xdr:from>
    <xdr:to>
      <xdr:col>8</xdr:col>
      <xdr:colOff>388056</xdr:colOff>
      <xdr:row>5</xdr:row>
      <xdr:rowOff>162277</xdr:rowOff>
    </xdr:to>
    <xdr:sp macro="" textlink="">
      <xdr:nvSpPr>
        <xdr:cNvPr id="254" name="Arrow: Up 253">
          <a:extLst>
            <a:ext uri="{FF2B5EF4-FFF2-40B4-BE49-F238E27FC236}">
              <a16:creationId xmlns:a16="http://schemas.microsoft.com/office/drawing/2014/main" id="{23029D36-3818-4CBA-9888-ECAA50F0FE7F}"/>
            </a:ext>
          </a:extLst>
        </xdr:cNvPr>
        <xdr:cNvSpPr/>
      </xdr:nvSpPr>
      <xdr:spPr>
        <a:xfrm flipV="1">
          <a:off x="5390445" y="1813278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254001</xdr:colOff>
      <xdr:row>6</xdr:row>
      <xdr:rowOff>63500</xdr:rowOff>
    </xdr:from>
    <xdr:to>
      <xdr:col>8</xdr:col>
      <xdr:colOff>388056</xdr:colOff>
      <xdr:row>7</xdr:row>
      <xdr:rowOff>14111</xdr:rowOff>
    </xdr:to>
    <xdr:sp macro="" textlink="">
      <xdr:nvSpPr>
        <xdr:cNvPr id="255" name="Arrow: Up 254">
          <a:extLst>
            <a:ext uri="{FF2B5EF4-FFF2-40B4-BE49-F238E27FC236}">
              <a16:creationId xmlns:a16="http://schemas.microsoft.com/office/drawing/2014/main" id="{FF91CFE4-6844-4B16-824F-331C8B5CC50D}"/>
            </a:ext>
          </a:extLst>
        </xdr:cNvPr>
        <xdr:cNvSpPr/>
      </xdr:nvSpPr>
      <xdr:spPr>
        <a:xfrm flipV="1">
          <a:off x="5390445" y="198966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239890</xdr:colOff>
      <xdr:row>12</xdr:row>
      <xdr:rowOff>35279</xdr:rowOff>
    </xdr:from>
    <xdr:to>
      <xdr:col>8</xdr:col>
      <xdr:colOff>373945</xdr:colOff>
      <xdr:row>12</xdr:row>
      <xdr:rowOff>148167</xdr:rowOff>
    </xdr:to>
    <xdr:sp macro="" textlink="">
      <xdr:nvSpPr>
        <xdr:cNvPr id="256" name="Arrow: Up 255">
          <a:extLst>
            <a:ext uri="{FF2B5EF4-FFF2-40B4-BE49-F238E27FC236}">
              <a16:creationId xmlns:a16="http://schemas.microsoft.com/office/drawing/2014/main" id="{B85DA449-8013-4279-AE51-197274992534}"/>
            </a:ext>
          </a:extLst>
        </xdr:cNvPr>
        <xdr:cNvSpPr/>
      </xdr:nvSpPr>
      <xdr:spPr>
        <a:xfrm flipV="1">
          <a:off x="5376334" y="2935112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246946</xdr:colOff>
      <xdr:row>14</xdr:row>
      <xdr:rowOff>49389</xdr:rowOff>
    </xdr:from>
    <xdr:to>
      <xdr:col>8</xdr:col>
      <xdr:colOff>381001</xdr:colOff>
      <xdr:row>14</xdr:row>
      <xdr:rowOff>162277</xdr:rowOff>
    </xdr:to>
    <xdr:sp macro="" textlink="">
      <xdr:nvSpPr>
        <xdr:cNvPr id="257" name="Arrow: Up 256">
          <a:extLst>
            <a:ext uri="{FF2B5EF4-FFF2-40B4-BE49-F238E27FC236}">
              <a16:creationId xmlns:a16="http://schemas.microsoft.com/office/drawing/2014/main" id="{767FDA55-D665-4B45-B389-3940E612885D}"/>
            </a:ext>
          </a:extLst>
        </xdr:cNvPr>
        <xdr:cNvSpPr/>
      </xdr:nvSpPr>
      <xdr:spPr>
        <a:xfrm flipV="1">
          <a:off x="5383390" y="3273778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261057</xdr:colOff>
      <xdr:row>18</xdr:row>
      <xdr:rowOff>49389</xdr:rowOff>
    </xdr:from>
    <xdr:to>
      <xdr:col>8</xdr:col>
      <xdr:colOff>395112</xdr:colOff>
      <xdr:row>18</xdr:row>
      <xdr:rowOff>162277</xdr:rowOff>
    </xdr:to>
    <xdr:sp macro="" textlink="">
      <xdr:nvSpPr>
        <xdr:cNvPr id="258" name="Arrow: Up 257">
          <a:extLst>
            <a:ext uri="{FF2B5EF4-FFF2-40B4-BE49-F238E27FC236}">
              <a16:creationId xmlns:a16="http://schemas.microsoft.com/office/drawing/2014/main" id="{0201987F-EF98-4682-9012-2042D4A94BEF}"/>
            </a:ext>
          </a:extLst>
        </xdr:cNvPr>
        <xdr:cNvSpPr/>
      </xdr:nvSpPr>
      <xdr:spPr>
        <a:xfrm flipV="1">
          <a:off x="5397501" y="392288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268113</xdr:colOff>
      <xdr:row>19</xdr:row>
      <xdr:rowOff>56444</xdr:rowOff>
    </xdr:from>
    <xdr:to>
      <xdr:col>8</xdr:col>
      <xdr:colOff>402168</xdr:colOff>
      <xdr:row>20</xdr:row>
      <xdr:rowOff>7054</xdr:rowOff>
    </xdr:to>
    <xdr:sp macro="" textlink="">
      <xdr:nvSpPr>
        <xdr:cNvPr id="259" name="Arrow: Up 258">
          <a:extLst>
            <a:ext uri="{FF2B5EF4-FFF2-40B4-BE49-F238E27FC236}">
              <a16:creationId xmlns:a16="http://schemas.microsoft.com/office/drawing/2014/main" id="{3D3B6213-15E0-47F2-B221-E5E34561B918}"/>
            </a:ext>
          </a:extLst>
        </xdr:cNvPr>
        <xdr:cNvSpPr/>
      </xdr:nvSpPr>
      <xdr:spPr>
        <a:xfrm flipV="1">
          <a:off x="5404557" y="4092222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268113</xdr:colOff>
      <xdr:row>23</xdr:row>
      <xdr:rowOff>35278</xdr:rowOff>
    </xdr:from>
    <xdr:to>
      <xdr:col>8</xdr:col>
      <xdr:colOff>402168</xdr:colOff>
      <xdr:row>23</xdr:row>
      <xdr:rowOff>148166</xdr:rowOff>
    </xdr:to>
    <xdr:sp macro="" textlink="">
      <xdr:nvSpPr>
        <xdr:cNvPr id="260" name="Arrow: Up 259">
          <a:extLst>
            <a:ext uri="{FF2B5EF4-FFF2-40B4-BE49-F238E27FC236}">
              <a16:creationId xmlns:a16="http://schemas.microsoft.com/office/drawing/2014/main" id="{22DFC67D-1053-4681-A895-59724C84FC3F}"/>
            </a:ext>
          </a:extLst>
        </xdr:cNvPr>
        <xdr:cNvSpPr/>
      </xdr:nvSpPr>
      <xdr:spPr>
        <a:xfrm flipV="1">
          <a:off x="5404557" y="472016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268113</xdr:colOff>
      <xdr:row>24</xdr:row>
      <xdr:rowOff>49388</xdr:rowOff>
    </xdr:from>
    <xdr:to>
      <xdr:col>8</xdr:col>
      <xdr:colOff>402168</xdr:colOff>
      <xdr:row>24</xdr:row>
      <xdr:rowOff>162276</xdr:rowOff>
    </xdr:to>
    <xdr:sp macro="" textlink="">
      <xdr:nvSpPr>
        <xdr:cNvPr id="261" name="Arrow: Up 260">
          <a:extLst>
            <a:ext uri="{FF2B5EF4-FFF2-40B4-BE49-F238E27FC236}">
              <a16:creationId xmlns:a16="http://schemas.microsoft.com/office/drawing/2014/main" id="{F18E97E1-A0EB-4F11-81B8-DB533EF70D5B}"/>
            </a:ext>
          </a:extLst>
        </xdr:cNvPr>
        <xdr:cNvSpPr/>
      </xdr:nvSpPr>
      <xdr:spPr>
        <a:xfrm flipV="1">
          <a:off x="5404557" y="4896555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232835</xdr:colOff>
      <xdr:row>29</xdr:row>
      <xdr:rowOff>21166</xdr:rowOff>
    </xdr:from>
    <xdr:to>
      <xdr:col>8</xdr:col>
      <xdr:colOff>366890</xdr:colOff>
      <xdr:row>29</xdr:row>
      <xdr:rowOff>134054</xdr:rowOff>
    </xdr:to>
    <xdr:sp macro="" textlink="">
      <xdr:nvSpPr>
        <xdr:cNvPr id="262" name="Arrow: Up 261">
          <a:extLst>
            <a:ext uri="{FF2B5EF4-FFF2-40B4-BE49-F238E27FC236}">
              <a16:creationId xmlns:a16="http://schemas.microsoft.com/office/drawing/2014/main" id="{FBB65BA8-03E0-4BCA-BABF-0716EA8DFABD}"/>
            </a:ext>
          </a:extLst>
        </xdr:cNvPr>
        <xdr:cNvSpPr/>
      </xdr:nvSpPr>
      <xdr:spPr>
        <a:xfrm flipV="1">
          <a:off x="5369279" y="5707944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31</xdr:row>
      <xdr:rowOff>49389</xdr:rowOff>
    </xdr:from>
    <xdr:to>
      <xdr:col>8</xdr:col>
      <xdr:colOff>345723</xdr:colOff>
      <xdr:row>31</xdr:row>
      <xdr:rowOff>162277</xdr:rowOff>
    </xdr:to>
    <xdr:sp macro="" textlink="">
      <xdr:nvSpPr>
        <xdr:cNvPr id="263" name="Arrow: Up 262">
          <a:extLst>
            <a:ext uri="{FF2B5EF4-FFF2-40B4-BE49-F238E27FC236}">
              <a16:creationId xmlns:a16="http://schemas.microsoft.com/office/drawing/2014/main" id="{682ECD6D-A688-457E-9CC5-BEEE12443B04}"/>
            </a:ext>
          </a:extLst>
        </xdr:cNvPr>
        <xdr:cNvSpPr/>
      </xdr:nvSpPr>
      <xdr:spPr>
        <a:xfrm flipV="1">
          <a:off x="5348112" y="6060722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32</xdr:row>
      <xdr:rowOff>70556</xdr:rowOff>
    </xdr:from>
    <xdr:to>
      <xdr:col>8</xdr:col>
      <xdr:colOff>359834</xdr:colOff>
      <xdr:row>32</xdr:row>
      <xdr:rowOff>183444</xdr:rowOff>
    </xdr:to>
    <xdr:sp macro="" textlink="">
      <xdr:nvSpPr>
        <xdr:cNvPr id="264" name="Arrow: Up 263">
          <a:extLst>
            <a:ext uri="{FF2B5EF4-FFF2-40B4-BE49-F238E27FC236}">
              <a16:creationId xmlns:a16="http://schemas.microsoft.com/office/drawing/2014/main" id="{CDF4BB92-5986-4D82-B51C-373EC5D0B3E5}"/>
            </a:ext>
          </a:extLst>
        </xdr:cNvPr>
        <xdr:cNvSpPr/>
      </xdr:nvSpPr>
      <xdr:spPr>
        <a:xfrm flipV="1">
          <a:off x="5362223" y="624416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36</xdr:row>
      <xdr:rowOff>42334</xdr:rowOff>
    </xdr:from>
    <xdr:to>
      <xdr:col>8</xdr:col>
      <xdr:colOff>359834</xdr:colOff>
      <xdr:row>36</xdr:row>
      <xdr:rowOff>155222</xdr:rowOff>
    </xdr:to>
    <xdr:sp macro="" textlink="">
      <xdr:nvSpPr>
        <xdr:cNvPr id="265" name="Arrow: Up 264">
          <a:extLst>
            <a:ext uri="{FF2B5EF4-FFF2-40B4-BE49-F238E27FC236}">
              <a16:creationId xmlns:a16="http://schemas.microsoft.com/office/drawing/2014/main" id="{C5060A06-9569-492A-BB54-3E9AC4DE5E7D}"/>
            </a:ext>
          </a:extLst>
        </xdr:cNvPr>
        <xdr:cNvSpPr/>
      </xdr:nvSpPr>
      <xdr:spPr>
        <a:xfrm flipV="1">
          <a:off x="5362223" y="6893278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37</xdr:row>
      <xdr:rowOff>35279</xdr:rowOff>
    </xdr:from>
    <xdr:to>
      <xdr:col>8</xdr:col>
      <xdr:colOff>359834</xdr:colOff>
      <xdr:row>37</xdr:row>
      <xdr:rowOff>148167</xdr:rowOff>
    </xdr:to>
    <xdr:sp macro="" textlink="">
      <xdr:nvSpPr>
        <xdr:cNvPr id="266" name="Arrow: Up 265">
          <a:extLst>
            <a:ext uri="{FF2B5EF4-FFF2-40B4-BE49-F238E27FC236}">
              <a16:creationId xmlns:a16="http://schemas.microsoft.com/office/drawing/2014/main" id="{6340B013-C782-49A5-A39A-501DB6642353}"/>
            </a:ext>
          </a:extLst>
        </xdr:cNvPr>
        <xdr:cNvSpPr/>
      </xdr:nvSpPr>
      <xdr:spPr>
        <a:xfrm flipV="1">
          <a:off x="5362223" y="7048501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39</xdr:row>
      <xdr:rowOff>49389</xdr:rowOff>
    </xdr:from>
    <xdr:to>
      <xdr:col>8</xdr:col>
      <xdr:colOff>359834</xdr:colOff>
      <xdr:row>40</xdr:row>
      <xdr:rowOff>-1</xdr:rowOff>
    </xdr:to>
    <xdr:sp macro="" textlink="">
      <xdr:nvSpPr>
        <xdr:cNvPr id="267" name="Arrow: Up 266">
          <a:extLst>
            <a:ext uri="{FF2B5EF4-FFF2-40B4-BE49-F238E27FC236}">
              <a16:creationId xmlns:a16="http://schemas.microsoft.com/office/drawing/2014/main" id="{12C3AC48-401C-401D-8A5C-22DBA157EA48}"/>
            </a:ext>
          </a:extLst>
        </xdr:cNvPr>
        <xdr:cNvSpPr/>
      </xdr:nvSpPr>
      <xdr:spPr>
        <a:xfrm flipV="1">
          <a:off x="5362223" y="738716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40</xdr:row>
      <xdr:rowOff>42333</xdr:rowOff>
    </xdr:from>
    <xdr:to>
      <xdr:col>8</xdr:col>
      <xdr:colOff>359834</xdr:colOff>
      <xdr:row>40</xdr:row>
      <xdr:rowOff>155221</xdr:rowOff>
    </xdr:to>
    <xdr:sp macro="" textlink="">
      <xdr:nvSpPr>
        <xdr:cNvPr id="268" name="Arrow: Up 267">
          <a:extLst>
            <a:ext uri="{FF2B5EF4-FFF2-40B4-BE49-F238E27FC236}">
              <a16:creationId xmlns:a16="http://schemas.microsoft.com/office/drawing/2014/main" id="{CE6E0075-F73C-4738-A74E-4E11723A551F}"/>
            </a:ext>
          </a:extLst>
        </xdr:cNvPr>
        <xdr:cNvSpPr/>
      </xdr:nvSpPr>
      <xdr:spPr>
        <a:xfrm flipV="1">
          <a:off x="5362223" y="754238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218723</xdr:colOff>
      <xdr:row>43</xdr:row>
      <xdr:rowOff>28223</xdr:rowOff>
    </xdr:from>
    <xdr:to>
      <xdr:col>8</xdr:col>
      <xdr:colOff>352778</xdr:colOff>
      <xdr:row>43</xdr:row>
      <xdr:rowOff>141111</xdr:rowOff>
    </xdr:to>
    <xdr:sp macro="" textlink="">
      <xdr:nvSpPr>
        <xdr:cNvPr id="269" name="Arrow: Up 268">
          <a:extLst>
            <a:ext uri="{FF2B5EF4-FFF2-40B4-BE49-F238E27FC236}">
              <a16:creationId xmlns:a16="http://schemas.microsoft.com/office/drawing/2014/main" id="{3456DE1C-3572-4F29-8287-2AF1BC2C26E3}"/>
            </a:ext>
          </a:extLst>
        </xdr:cNvPr>
        <xdr:cNvSpPr/>
      </xdr:nvSpPr>
      <xdr:spPr>
        <a:xfrm flipV="1">
          <a:off x="5355167" y="8015112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204612</xdr:colOff>
      <xdr:row>47</xdr:row>
      <xdr:rowOff>56446</xdr:rowOff>
    </xdr:from>
    <xdr:to>
      <xdr:col>8</xdr:col>
      <xdr:colOff>338667</xdr:colOff>
      <xdr:row>48</xdr:row>
      <xdr:rowOff>7056</xdr:rowOff>
    </xdr:to>
    <xdr:sp macro="" textlink="">
      <xdr:nvSpPr>
        <xdr:cNvPr id="270" name="Arrow: Up 269">
          <a:extLst>
            <a:ext uri="{FF2B5EF4-FFF2-40B4-BE49-F238E27FC236}">
              <a16:creationId xmlns:a16="http://schemas.microsoft.com/office/drawing/2014/main" id="{0FF4C1DC-79F8-41AE-A3E9-BA960B9A8AB9}"/>
            </a:ext>
          </a:extLst>
        </xdr:cNvPr>
        <xdr:cNvSpPr/>
      </xdr:nvSpPr>
      <xdr:spPr>
        <a:xfrm flipV="1">
          <a:off x="5341056" y="8692446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211667</xdr:colOff>
      <xdr:row>49</xdr:row>
      <xdr:rowOff>42334</xdr:rowOff>
    </xdr:from>
    <xdr:to>
      <xdr:col>8</xdr:col>
      <xdr:colOff>345722</xdr:colOff>
      <xdr:row>49</xdr:row>
      <xdr:rowOff>155222</xdr:rowOff>
    </xdr:to>
    <xdr:sp macro="" textlink="">
      <xdr:nvSpPr>
        <xdr:cNvPr id="271" name="Arrow: Up 270">
          <a:extLst>
            <a:ext uri="{FF2B5EF4-FFF2-40B4-BE49-F238E27FC236}">
              <a16:creationId xmlns:a16="http://schemas.microsoft.com/office/drawing/2014/main" id="{B0B1011E-3AA6-41AF-9F1B-7AB993962F96}"/>
            </a:ext>
          </a:extLst>
        </xdr:cNvPr>
        <xdr:cNvSpPr/>
      </xdr:nvSpPr>
      <xdr:spPr>
        <a:xfrm flipV="1">
          <a:off x="5348111" y="9002890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204612</xdr:colOff>
      <xdr:row>50</xdr:row>
      <xdr:rowOff>49390</xdr:rowOff>
    </xdr:from>
    <xdr:to>
      <xdr:col>8</xdr:col>
      <xdr:colOff>338667</xdr:colOff>
      <xdr:row>51</xdr:row>
      <xdr:rowOff>0</xdr:rowOff>
    </xdr:to>
    <xdr:sp macro="" textlink="">
      <xdr:nvSpPr>
        <xdr:cNvPr id="272" name="Arrow: Up 271">
          <a:extLst>
            <a:ext uri="{FF2B5EF4-FFF2-40B4-BE49-F238E27FC236}">
              <a16:creationId xmlns:a16="http://schemas.microsoft.com/office/drawing/2014/main" id="{8BD2104A-99F7-442D-AD44-DF3B02DA306C}"/>
            </a:ext>
          </a:extLst>
        </xdr:cNvPr>
        <xdr:cNvSpPr/>
      </xdr:nvSpPr>
      <xdr:spPr>
        <a:xfrm flipV="1">
          <a:off x="5341056" y="917222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211667</xdr:colOff>
      <xdr:row>54</xdr:row>
      <xdr:rowOff>42335</xdr:rowOff>
    </xdr:from>
    <xdr:to>
      <xdr:col>8</xdr:col>
      <xdr:colOff>345722</xdr:colOff>
      <xdr:row>54</xdr:row>
      <xdr:rowOff>155223</xdr:rowOff>
    </xdr:to>
    <xdr:sp macro="" textlink="">
      <xdr:nvSpPr>
        <xdr:cNvPr id="273" name="Arrow: Up 272">
          <a:extLst>
            <a:ext uri="{FF2B5EF4-FFF2-40B4-BE49-F238E27FC236}">
              <a16:creationId xmlns:a16="http://schemas.microsoft.com/office/drawing/2014/main" id="{4BD14778-849D-4A96-9A92-8E4E857267C0}"/>
            </a:ext>
          </a:extLst>
        </xdr:cNvPr>
        <xdr:cNvSpPr/>
      </xdr:nvSpPr>
      <xdr:spPr>
        <a:xfrm flipV="1">
          <a:off x="5348111" y="981427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239889</xdr:colOff>
      <xdr:row>59</xdr:row>
      <xdr:rowOff>49390</xdr:rowOff>
    </xdr:from>
    <xdr:to>
      <xdr:col>8</xdr:col>
      <xdr:colOff>373944</xdr:colOff>
      <xdr:row>60</xdr:row>
      <xdr:rowOff>0</xdr:rowOff>
    </xdr:to>
    <xdr:sp macro="" textlink="">
      <xdr:nvSpPr>
        <xdr:cNvPr id="274" name="Arrow: Up 273">
          <a:extLst>
            <a:ext uri="{FF2B5EF4-FFF2-40B4-BE49-F238E27FC236}">
              <a16:creationId xmlns:a16="http://schemas.microsoft.com/office/drawing/2014/main" id="{EC200157-C3B4-408B-AEB9-DB4BE2071CB5}"/>
            </a:ext>
          </a:extLst>
        </xdr:cNvPr>
        <xdr:cNvSpPr/>
      </xdr:nvSpPr>
      <xdr:spPr>
        <a:xfrm flipV="1">
          <a:off x="5376333" y="1063272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239889</xdr:colOff>
      <xdr:row>61</xdr:row>
      <xdr:rowOff>42334</xdr:rowOff>
    </xdr:from>
    <xdr:to>
      <xdr:col>8</xdr:col>
      <xdr:colOff>373944</xdr:colOff>
      <xdr:row>61</xdr:row>
      <xdr:rowOff>155222</xdr:rowOff>
    </xdr:to>
    <xdr:sp macro="" textlink="">
      <xdr:nvSpPr>
        <xdr:cNvPr id="275" name="Arrow: Up 274">
          <a:extLst>
            <a:ext uri="{FF2B5EF4-FFF2-40B4-BE49-F238E27FC236}">
              <a16:creationId xmlns:a16="http://schemas.microsoft.com/office/drawing/2014/main" id="{30AB8AD2-118D-4134-B248-CD567B285A23}"/>
            </a:ext>
          </a:extLst>
        </xdr:cNvPr>
        <xdr:cNvSpPr/>
      </xdr:nvSpPr>
      <xdr:spPr>
        <a:xfrm flipV="1">
          <a:off x="5376333" y="1095022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218723</xdr:colOff>
      <xdr:row>67</xdr:row>
      <xdr:rowOff>56446</xdr:rowOff>
    </xdr:from>
    <xdr:to>
      <xdr:col>8</xdr:col>
      <xdr:colOff>352778</xdr:colOff>
      <xdr:row>68</xdr:row>
      <xdr:rowOff>7056</xdr:rowOff>
    </xdr:to>
    <xdr:sp macro="" textlink="">
      <xdr:nvSpPr>
        <xdr:cNvPr id="276" name="Arrow: Up 275">
          <a:extLst>
            <a:ext uri="{FF2B5EF4-FFF2-40B4-BE49-F238E27FC236}">
              <a16:creationId xmlns:a16="http://schemas.microsoft.com/office/drawing/2014/main" id="{1CAC6B18-0856-4811-8820-2389A5E9A1A2}"/>
            </a:ext>
          </a:extLst>
        </xdr:cNvPr>
        <xdr:cNvSpPr/>
      </xdr:nvSpPr>
      <xdr:spPr>
        <a:xfrm flipV="1">
          <a:off x="5355167" y="11966224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218723</xdr:colOff>
      <xdr:row>68</xdr:row>
      <xdr:rowOff>63501</xdr:rowOff>
    </xdr:from>
    <xdr:to>
      <xdr:col>8</xdr:col>
      <xdr:colOff>352778</xdr:colOff>
      <xdr:row>69</xdr:row>
      <xdr:rowOff>14112</xdr:rowOff>
    </xdr:to>
    <xdr:sp macro="" textlink="">
      <xdr:nvSpPr>
        <xdr:cNvPr id="277" name="Arrow: Up 276">
          <a:extLst>
            <a:ext uri="{FF2B5EF4-FFF2-40B4-BE49-F238E27FC236}">
              <a16:creationId xmlns:a16="http://schemas.microsoft.com/office/drawing/2014/main" id="{A9D3788C-6E96-4C04-9A3C-0F1967292F9C}"/>
            </a:ext>
          </a:extLst>
        </xdr:cNvPr>
        <xdr:cNvSpPr/>
      </xdr:nvSpPr>
      <xdr:spPr>
        <a:xfrm flipV="1">
          <a:off x="5355167" y="1213555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69</xdr:row>
      <xdr:rowOff>56446</xdr:rowOff>
    </xdr:from>
    <xdr:to>
      <xdr:col>8</xdr:col>
      <xdr:colOff>359834</xdr:colOff>
      <xdr:row>70</xdr:row>
      <xdr:rowOff>7056</xdr:rowOff>
    </xdr:to>
    <xdr:sp macro="" textlink="">
      <xdr:nvSpPr>
        <xdr:cNvPr id="278" name="Arrow: Up 277">
          <a:extLst>
            <a:ext uri="{FF2B5EF4-FFF2-40B4-BE49-F238E27FC236}">
              <a16:creationId xmlns:a16="http://schemas.microsoft.com/office/drawing/2014/main" id="{11926904-E995-481F-BD0B-DF62C0D5275F}"/>
            </a:ext>
          </a:extLst>
        </xdr:cNvPr>
        <xdr:cNvSpPr/>
      </xdr:nvSpPr>
      <xdr:spPr>
        <a:xfrm flipV="1">
          <a:off x="5362223" y="1229077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73</xdr:row>
      <xdr:rowOff>42335</xdr:rowOff>
    </xdr:from>
    <xdr:to>
      <xdr:col>8</xdr:col>
      <xdr:colOff>345723</xdr:colOff>
      <xdr:row>73</xdr:row>
      <xdr:rowOff>155223</xdr:rowOff>
    </xdr:to>
    <xdr:sp macro="" textlink="">
      <xdr:nvSpPr>
        <xdr:cNvPr id="279" name="Arrow: Up 278">
          <a:extLst>
            <a:ext uri="{FF2B5EF4-FFF2-40B4-BE49-F238E27FC236}">
              <a16:creationId xmlns:a16="http://schemas.microsoft.com/office/drawing/2014/main" id="{BBF39492-3C1A-49F6-A20A-CFA9A3064AFF}"/>
            </a:ext>
          </a:extLst>
        </xdr:cNvPr>
        <xdr:cNvSpPr/>
      </xdr:nvSpPr>
      <xdr:spPr>
        <a:xfrm flipV="1">
          <a:off x="5348112" y="1292577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74</xdr:row>
      <xdr:rowOff>42335</xdr:rowOff>
    </xdr:from>
    <xdr:to>
      <xdr:col>8</xdr:col>
      <xdr:colOff>345723</xdr:colOff>
      <xdr:row>74</xdr:row>
      <xdr:rowOff>155223</xdr:rowOff>
    </xdr:to>
    <xdr:sp macro="" textlink="">
      <xdr:nvSpPr>
        <xdr:cNvPr id="280" name="Arrow: Up 279">
          <a:extLst>
            <a:ext uri="{FF2B5EF4-FFF2-40B4-BE49-F238E27FC236}">
              <a16:creationId xmlns:a16="http://schemas.microsoft.com/office/drawing/2014/main" id="{1FC53B10-F374-4EF0-A1C7-5A332C3EE3DB}"/>
            </a:ext>
          </a:extLst>
        </xdr:cNvPr>
        <xdr:cNvSpPr/>
      </xdr:nvSpPr>
      <xdr:spPr>
        <a:xfrm flipV="1">
          <a:off x="5348112" y="1308805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239890</xdr:colOff>
      <xdr:row>77</xdr:row>
      <xdr:rowOff>42334</xdr:rowOff>
    </xdr:from>
    <xdr:to>
      <xdr:col>8</xdr:col>
      <xdr:colOff>373945</xdr:colOff>
      <xdr:row>77</xdr:row>
      <xdr:rowOff>155222</xdr:rowOff>
    </xdr:to>
    <xdr:sp macro="" textlink="">
      <xdr:nvSpPr>
        <xdr:cNvPr id="281" name="Arrow: Up 280">
          <a:extLst>
            <a:ext uri="{FF2B5EF4-FFF2-40B4-BE49-F238E27FC236}">
              <a16:creationId xmlns:a16="http://schemas.microsoft.com/office/drawing/2014/main" id="{A8F72FE1-0D48-4477-9368-37F8205BEECB}"/>
            </a:ext>
          </a:extLst>
        </xdr:cNvPr>
        <xdr:cNvSpPr/>
      </xdr:nvSpPr>
      <xdr:spPr>
        <a:xfrm flipV="1">
          <a:off x="5376334" y="13574890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232835</xdr:colOff>
      <xdr:row>78</xdr:row>
      <xdr:rowOff>49390</xdr:rowOff>
    </xdr:from>
    <xdr:to>
      <xdr:col>8</xdr:col>
      <xdr:colOff>366890</xdr:colOff>
      <xdr:row>79</xdr:row>
      <xdr:rowOff>0</xdr:rowOff>
    </xdr:to>
    <xdr:sp macro="" textlink="">
      <xdr:nvSpPr>
        <xdr:cNvPr id="282" name="Arrow: Up 281">
          <a:extLst>
            <a:ext uri="{FF2B5EF4-FFF2-40B4-BE49-F238E27FC236}">
              <a16:creationId xmlns:a16="http://schemas.microsoft.com/office/drawing/2014/main" id="{81E0C3DC-8EB6-4914-83F3-F381855B93E8}"/>
            </a:ext>
          </a:extLst>
        </xdr:cNvPr>
        <xdr:cNvSpPr/>
      </xdr:nvSpPr>
      <xdr:spPr>
        <a:xfrm flipV="1">
          <a:off x="5369279" y="1374422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232835</xdr:colOff>
      <xdr:row>79</xdr:row>
      <xdr:rowOff>42334</xdr:rowOff>
    </xdr:from>
    <xdr:to>
      <xdr:col>8</xdr:col>
      <xdr:colOff>366890</xdr:colOff>
      <xdr:row>79</xdr:row>
      <xdr:rowOff>155222</xdr:rowOff>
    </xdr:to>
    <xdr:sp macro="" textlink="">
      <xdr:nvSpPr>
        <xdr:cNvPr id="283" name="Arrow: Up 282">
          <a:extLst>
            <a:ext uri="{FF2B5EF4-FFF2-40B4-BE49-F238E27FC236}">
              <a16:creationId xmlns:a16="http://schemas.microsoft.com/office/drawing/2014/main" id="{6F9C92A9-C805-4973-A9F3-0F6F44C59B58}"/>
            </a:ext>
          </a:extLst>
        </xdr:cNvPr>
        <xdr:cNvSpPr/>
      </xdr:nvSpPr>
      <xdr:spPr>
        <a:xfrm flipV="1">
          <a:off x="5369279" y="13899445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82</xdr:row>
      <xdr:rowOff>42335</xdr:rowOff>
    </xdr:from>
    <xdr:to>
      <xdr:col>8</xdr:col>
      <xdr:colOff>359834</xdr:colOff>
      <xdr:row>82</xdr:row>
      <xdr:rowOff>155223</xdr:rowOff>
    </xdr:to>
    <xdr:sp macro="" textlink="">
      <xdr:nvSpPr>
        <xdr:cNvPr id="284" name="Arrow: Up 283">
          <a:extLst>
            <a:ext uri="{FF2B5EF4-FFF2-40B4-BE49-F238E27FC236}">
              <a16:creationId xmlns:a16="http://schemas.microsoft.com/office/drawing/2014/main" id="{05EC2877-7461-449B-9599-DB08B7B5F291}"/>
            </a:ext>
          </a:extLst>
        </xdr:cNvPr>
        <xdr:cNvSpPr/>
      </xdr:nvSpPr>
      <xdr:spPr>
        <a:xfrm flipV="1">
          <a:off x="5362223" y="1438627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83</xdr:row>
      <xdr:rowOff>49390</xdr:rowOff>
    </xdr:from>
    <xdr:to>
      <xdr:col>8</xdr:col>
      <xdr:colOff>359834</xdr:colOff>
      <xdr:row>84</xdr:row>
      <xdr:rowOff>0</xdr:rowOff>
    </xdr:to>
    <xdr:sp macro="" textlink="">
      <xdr:nvSpPr>
        <xdr:cNvPr id="285" name="Arrow: Up 284">
          <a:extLst>
            <a:ext uri="{FF2B5EF4-FFF2-40B4-BE49-F238E27FC236}">
              <a16:creationId xmlns:a16="http://schemas.microsoft.com/office/drawing/2014/main" id="{F134AC41-B995-4B2D-99EC-7AA54368AA31}"/>
            </a:ext>
          </a:extLst>
        </xdr:cNvPr>
        <xdr:cNvSpPr/>
      </xdr:nvSpPr>
      <xdr:spPr>
        <a:xfrm flipV="1">
          <a:off x="5362223" y="14555612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218723</xdr:colOff>
      <xdr:row>84</xdr:row>
      <xdr:rowOff>42334</xdr:rowOff>
    </xdr:from>
    <xdr:to>
      <xdr:col>8</xdr:col>
      <xdr:colOff>352778</xdr:colOff>
      <xdr:row>84</xdr:row>
      <xdr:rowOff>155222</xdr:rowOff>
    </xdr:to>
    <xdr:sp macro="" textlink="">
      <xdr:nvSpPr>
        <xdr:cNvPr id="286" name="Arrow: Up 285">
          <a:extLst>
            <a:ext uri="{FF2B5EF4-FFF2-40B4-BE49-F238E27FC236}">
              <a16:creationId xmlns:a16="http://schemas.microsoft.com/office/drawing/2014/main" id="{30573A6D-BFA9-4CDD-907B-D88F0392F0C3}"/>
            </a:ext>
          </a:extLst>
        </xdr:cNvPr>
        <xdr:cNvSpPr/>
      </xdr:nvSpPr>
      <xdr:spPr>
        <a:xfrm flipV="1">
          <a:off x="5355167" y="14710834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85</xdr:row>
      <xdr:rowOff>49390</xdr:rowOff>
    </xdr:from>
    <xdr:to>
      <xdr:col>8</xdr:col>
      <xdr:colOff>359834</xdr:colOff>
      <xdr:row>86</xdr:row>
      <xdr:rowOff>0</xdr:rowOff>
    </xdr:to>
    <xdr:sp macro="" textlink="">
      <xdr:nvSpPr>
        <xdr:cNvPr id="287" name="Arrow: Up 286">
          <a:extLst>
            <a:ext uri="{FF2B5EF4-FFF2-40B4-BE49-F238E27FC236}">
              <a16:creationId xmlns:a16="http://schemas.microsoft.com/office/drawing/2014/main" id="{ABC79156-C0C3-4F1F-8470-88A111298FD3}"/>
            </a:ext>
          </a:extLst>
        </xdr:cNvPr>
        <xdr:cNvSpPr/>
      </xdr:nvSpPr>
      <xdr:spPr>
        <a:xfrm flipV="1">
          <a:off x="5362223" y="14880168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232835</xdr:colOff>
      <xdr:row>88</xdr:row>
      <xdr:rowOff>49390</xdr:rowOff>
    </xdr:from>
    <xdr:to>
      <xdr:col>8</xdr:col>
      <xdr:colOff>366890</xdr:colOff>
      <xdr:row>89</xdr:row>
      <xdr:rowOff>0</xdr:rowOff>
    </xdr:to>
    <xdr:sp macro="" textlink="">
      <xdr:nvSpPr>
        <xdr:cNvPr id="288" name="Arrow: Up 287">
          <a:extLst>
            <a:ext uri="{FF2B5EF4-FFF2-40B4-BE49-F238E27FC236}">
              <a16:creationId xmlns:a16="http://schemas.microsoft.com/office/drawing/2014/main" id="{0DCD007E-2213-444E-BD48-54D1A3BB0097}"/>
            </a:ext>
          </a:extLst>
        </xdr:cNvPr>
        <xdr:cNvSpPr/>
      </xdr:nvSpPr>
      <xdr:spPr>
        <a:xfrm flipV="1">
          <a:off x="5369279" y="15367001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90</xdr:row>
      <xdr:rowOff>49390</xdr:rowOff>
    </xdr:from>
    <xdr:to>
      <xdr:col>8</xdr:col>
      <xdr:colOff>359834</xdr:colOff>
      <xdr:row>91</xdr:row>
      <xdr:rowOff>1</xdr:rowOff>
    </xdr:to>
    <xdr:sp macro="" textlink="">
      <xdr:nvSpPr>
        <xdr:cNvPr id="289" name="Arrow: Up 288">
          <a:extLst>
            <a:ext uri="{FF2B5EF4-FFF2-40B4-BE49-F238E27FC236}">
              <a16:creationId xmlns:a16="http://schemas.microsoft.com/office/drawing/2014/main" id="{5E4DB285-BCF8-4991-B5D1-840BF19E87FC}"/>
            </a:ext>
          </a:extLst>
        </xdr:cNvPr>
        <xdr:cNvSpPr/>
      </xdr:nvSpPr>
      <xdr:spPr>
        <a:xfrm flipV="1">
          <a:off x="5362223" y="1569155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91</xdr:row>
      <xdr:rowOff>56446</xdr:rowOff>
    </xdr:from>
    <xdr:to>
      <xdr:col>8</xdr:col>
      <xdr:colOff>359834</xdr:colOff>
      <xdr:row>92</xdr:row>
      <xdr:rowOff>7056</xdr:rowOff>
    </xdr:to>
    <xdr:sp macro="" textlink="">
      <xdr:nvSpPr>
        <xdr:cNvPr id="290" name="Arrow: Up 289">
          <a:extLst>
            <a:ext uri="{FF2B5EF4-FFF2-40B4-BE49-F238E27FC236}">
              <a16:creationId xmlns:a16="http://schemas.microsoft.com/office/drawing/2014/main" id="{7EF818A4-3C83-4381-9B7F-ECBE8BC34E77}"/>
            </a:ext>
          </a:extLst>
        </xdr:cNvPr>
        <xdr:cNvSpPr/>
      </xdr:nvSpPr>
      <xdr:spPr>
        <a:xfrm flipV="1">
          <a:off x="5362223" y="15860890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93</xdr:row>
      <xdr:rowOff>35279</xdr:rowOff>
    </xdr:from>
    <xdr:to>
      <xdr:col>8</xdr:col>
      <xdr:colOff>359834</xdr:colOff>
      <xdr:row>93</xdr:row>
      <xdr:rowOff>148167</xdr:rowOff>
    </xdr:to>
    <xdr:sp macro="" textlink="">
      <xdr:nvSpPr>
        <xdr:cNvPr id="291" name="Arrow: Up 290">
          <a:extLst>
            <a:ext uri="{FF2B5EF4-FFF2-40B4-BE49-F238E27FC236}">
              <a16:creationId xmlns:a16="http://schemas.microsoft.com/office/drawing/2014/main" id="{FF2F1A84-10B7-476D-9D94-2D4BA22A3643}"/>
            </a:ext>
          </a:extLst>
        </xdr:cNvPr>
        <xdr:cNvSpPr/>
      </xdr:nvSpPr>
      <xdr:spPr>
        <a:xfrm flipV="1">
          <a:off x="5362223" y="1616427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232835</xdr:colOff>
      <xdr:row>94</xdr:row>
      <xdr:rowOff>56446</xdr:rowOff>
    </xdr:from>
    <xdr:to>
      <xdr:col>8</xdr:col>
      <xdr:colOff>366890</xdr:colOff>
      <xdr:row>95</xdr:row>
      <xdr:rowOff>7056</xdr:rowOff>
    </xdr:to>
    <xdr:sp macro="" textlink="">
      <xdr:nvSpPr>
        <xdr:cNvPr id="292" name="Arrow: Up 291">
          <a:extLst>
            <a:ext uri="{FF2B5EF4-FFF2-40B4-BE49-F238E27FC236}">
              <a16:creationId xmlns:a16="http://schemas.microsoft.com/office/drawing/2014/main" id="{3AE1CE01-1468-4CE0-8B59-94E446915695}"/>
            </a:ext>
          </a:extLst>
        </xdr:cNvPr>
        <xdr:cNvSpPr/>
      </xdr:nvSpPr>
      <xdr:spPr>
        <a:xfrm flipV="1">
          <a:off x="5369279" y="16347724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96</xdr:row>
      <xdr:rowOff>28224</xdr:rowOff>
    </xdr:from>
    <xdr:to>
      <xdr:col>8</xdr:col>
      <xdr:colOff>359834</xdr:colOff>
      <xdr:row>96</xdr:row>
      <xdr:rowOff>141112</xdr:rowOff>
    </xdr:to>
    <xdr:sp macro="" textlink="">
      <xdr:nvSpPr>
        <xdr:cNvPr id="293" name="Arrow: Up 292">
          <a:extLst>
            <a:ext uri="{FF2B5EF4-FFF2-40B4-BE49-F238E27FC236}">
              <a16:creationId xmlns:a16="http://schemas.microsoft.com/office/drawing/2014/main" id="{B77998B3-E3F3-4A50-878F-24BD76769BA7}"/>
            </a:ext>
          </a:extLst>
        </xdr:cNvPr>
        <xdr:cNvSpPr/>
      </xdr:nvSpPr>
      <xdr:spPr>
        <a:xfrm flipV="1">
          <a:off x="5362223" y="16644057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99</xdr:row>
      <xdr:rowOff>28223</xdr:rowOff>
    </xdr:from>
    <xdr:to>
      <xdr:col>8</xdr:col>
      <xdr:colOff>359834</xdr:colOff>
      <xdr:row>99</xdr:row>
      <xdr:rowOff>141111</xdr:rowOff>
    </xdr:to>
    <xdr:sp macro="" textlink="">
      <xdr:nvSpPr>
        <xdr:cNvPr id="294" name="Arrow: Up 293">
          <a:extLst>
            <a:ext uri="{FF2B5EF4-FFF2-40B4-BE49-F238E27FC236}">
              <a16:creationId xmlns:a16="http://schemas.microsoft.com/office/drawing/2014/main" id="{F6136CEF-1425-4E0A-8B23-E9E5CF5C46A6}"/>
            </a:ext>
          </a:extLst>
        </xdr:cNvPr>
        <xdr:cNvSpPr/>
      </xdr:nvSpPr>
      <xdr:spPr>
        <a:xfrm flipV="1">
          <a:off x="5362223" y="17130890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225779</xdr:colOff>
      <xdr:row>101</xdr:row>
      <xdr:rowOff>28224</xdr:rowOff>
    </xdr:from>
    <xdr:to>
      <xdr:col>8</xdr:col>
      <xdr:colOff>359834</xdr:colOff>
      <xdr:row>101</xdr:row>
      <xdr:rowOff>141112</xdr:rowOff>
    </xdr:to>
    <xdr:sp macro="" textlink="">
      <xdr:nvSpPr>
        <xdr:cNvPr id="295" name="Arrow: Up 294">
          <a:extLst>
            <a:ext uri="{FF2B5EF4-FFF2-40B4-BE49-F238E27FC236}">
              <a16:creationId xmlns:a16="http://schemas.microsoft.com/office/drawing/2014/main" id="{07118B18-6592-420A-BA9D-C4C334BC1899}"/>
            </a:ext>
          </a:extLst>
        </xdr:cNvPr>
        <xdr:cNvSpPr/>
      </xdr:nvSpPr>
      <xdr:spPr>
        <a:xfrm flipV="1">
          <a:off x="5362223" y="17455446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218723</xdr:colOff>
      <xdr:row>102</xdr:row>
      <xdr:rowOff>56446</xdr:rowOff>
    </xdr:from>
    <xdr:to>
      <xdr:col>8</xdr:col>
      <xdr:colOff>352778</xdr:colOff>
      <xdr:row>103</xdr:row>
      <xdr:rowOff>7056</xdr:rowOff>
    </xdr:to>
    <xdr:sp macro="" textlink="">
      <xdr:nvSpPr>
        <xdr:cNvPr id="296" name="Arrow: Up 295">
          <a:extLst>
            <a:ext uri="{FF2B5EF4-FFF2-40B4-BE49-F238E27FC236}">
              <a16:creationId xmlns:a16="http://schemas.microsoft.com/office/drawing/2014/main" id="{567AE7A4-25B0-4FAE-ADD8-85EEBF862ED5}"/>
            </a:ext>
          </a:extLst>
        </xdr:cNvPr>
        <xdr:cNvSpPr/>
      </xdr:nvSpPr>
      <xdr:spPr>
        <a:xfrm flipV="1">
          <a:off x="5355167" y="17645946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103</xdr:row>
      <xdr:rowOff>42335</xdr:rowOff>
    </xdr:from>
    <xdr:to>
      <xdr:col>8</xdr:col>
      <xdr:colOff>345723</xdr:colOff>
      <xdr:row>103</xdr:row>
      <xdr:rowOff>155223</xdr:rowOff>
    </xdr:to>
    <xdr:sp macro="" textlink="">
      <xdr:nvSpPr>
        <xdr:cNvPr id="297" name="Arrow: Up 296">
          <a:extLst>
            <a:ext uri="{FF2B5EF4-FFF2-40B4-BE49-F238E27FC236}">
              <a16:creationId xmlns:a16="http://schemas.microsoft.com/office/drawing/2014/main" id="{5AF47A7C-2EE2-4676-A527-C52646143076}"/>
            </a:ext>
          </a:extLst>
        </xdr:cNvPr>
        <xdr:cNvSpPr/>
      </xdr:nvSpPr>
      <xdr:spPr>
        <a:xfrm flipV="1">
          <a:off x="5348112" y="1779411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197557</xdr:colOff>
      <xdr:row>104</xdr:row>
      <xdr:rowOff>49390</xdr:rowOff>
    </xdr:from>
    <xdr:to>
      <xdr:col>8</xdr:col>
      <xdr:colOff>331612</xdr:colOff>
      <xdr:row>105</xdr:row>
      <xdr:rowOff>1</xdr:rowOff>
    </xdr:to>
    <xdr:sp macro="" textlink="">
      <xdr:nvSpPr>
        <xdr:cNvPr id="298" name="Arrow: Up 297">
          <a:extLst>
            <a:ext uri="{FF2B5EF4-FFF2-40B4-BE49-F238E27FC236}">
              <a16:creationId xmlns:a16="http://schemas.microsoft.com/office/drawing/2014/main" id="{04C29D09-50FB-4DF3-9ECF-AD004824A0BF}"/>
            </a:ext>
          </a:extLst>
        </xdr:cNvPr>
        <xdr:cNvSpPr/>
      </xdr:nvSpPr>
      <xdr:spPr>
        <a:xfrm flipV="1">
          <a:off x="5334001" y="17963446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105</xdr:row>
      <xdr:rowOff>35280</xdr:rowOff>
    </xdr:from>
    <xdr:to>
      <xdr:col>8</xdr:col>
      <xdr:colOff>345723</xdr:colOff>
      <xdr:row>105</xdr:row>
      <xdr:rowOff>148168</xdr:rowOff>
    </xdr:to>
    <xdr:sp macro="" textlink="">
      <xdr:nvSpPr>
        <xdr:cNvPr id="299" name="Arrow: Up 298">
          <a:extLst>
            <a:ext uri="{FF2B5EF4-FFF2-40B4-BE49-F238E27FC236}">
              <a16:creationId xmlns:a16="http://schemas.microsoft.com/office/drawing/2014/main" id="{3419A96D-CF2E-4466-B578-21EF1228F914}"/>
            </a:ext>
          </a:extLst>
        </xdr:cNvPr>
        <xdr:cNvSpPr/>
      </xdr:nvSpPr>
      <xdr:spPr>
        <a:xfrm flipV="1">
          <a:off x="5348112" y="1811161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106</xdr:row>
      <xdr:rowOff>42335</xdr:rowOff>
    </xdr:from>
    <xdr:to>
      <xdr:col>8</xdr:col>
      <xdr:colOff>345723</xdr:colOff>
      <xdr:row>106</xdr:row>
      <xdr:rowOff>155223</xdr:rowOff>
    </xdr:to>
    <xdr:sp macro="" textlink="">
      <xdr:nvSpPr>
        <xdr:cNvPr id="300" name="Arrow: Up 299">
          <a:extLst>
            <a:ext uri="{FF2B5EF4-FFF2-40B4-BE49-F238E27FC236}">
              <a16:creationId xmlns:a16="http://schemas.microsoft.com/office/drawing/2014/main" id="{6971F174-D61E-4D39-9266-B98B8306B24D}"/>
            </a:ext>
          </a:extLst>
        </xdr:cNvPr>
        <xdr:cNvSpPr/>
      </xdr:nvSpPr>
      <xdr:spPr>
        <a:xfrm flipV="1">
          <a:off x="5348112" y="18280946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110</xdr:row>
      <xdr:rowOff>42335</xdr:rowOff>
    </xdr:from>
    <xdr:to>
      <xdr:col>8</xdr:col>
      <xdr:colOff>345723</xdr:colOff>
      <xdr:row>110</xdr:row>
      <xdr:rowOff>155223</xdr:rowOff>
    </xdr:to>
    <xdr:sp macro="" textlink="">
      <xdr:nvSpPr>
        <xdr:cNvPr id="301" name="Arrow: Up 300">
          <a:extLst>
            <a:ext uri="{FF2B5EF4-FFF2-40B4-BE49-F238E27FC236}">
              <a16:creationId xmlns:a16="http://schemas.microsoft.com/office/drawing/2014/main" id="{08B7D368-8B17-4B9D-85A2-A07E200769C0}"/>
            </a:ext>
          </a:extLst>
        </xdr:cNvPr>
        <xdr:cNvSpPr/>
      </xdr:nvSpPr>
      <xdr:spPr>
        <a:xfrm flipV="1">
          <a:off x="5348112" y="18937113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204612</xdr:colOff>
      <xdr:row>111</xdr:row>
      <xdr:rowOff>42335</xdr:rowOff>
    </xdr:from>
    <xdr:to>
      <xdr:col>8</xdr:col>
      <xdr:colOff>338667</xdr:colOff>
      <xdr:row>111</xdr:row>
      <xdr:rowOff>155223</xdr:rowOff>
    </xdr:to>
    <xdr:sp macro="" textlink="">
      <xdr:nvSpPr>
        <xdr:cNvPr id="302" name="Arrow: Up 301">
          <a:extLst>
            <a:ext uri="{FF2B5EF4-FFF2-40B4-BE49-F238E27FC236}">
              <a16:creationId xmlns:a16="http://schemas.microsoft.com/office/drawing/2014/main" id="{58568439-BBD7-4180-BDB1-12DE10E039BF}"/>
            </a:ext>
          </a:extLst>
        </xdr:cNvPr>
        <xdr:cNvSpPr/>
      </xdr:nvSpPr>
      <xdr:spPr>
        <a:xfrm flipV="1">
          <a:off x="5341056" y="19106446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218723</xdr:colOff>
      <xdr:row>112</xdr:row>
      <xdr:rowOff>49391</xdr:rowOff>
    </xdr:from>
    <xdr:to>
      <xdr:col>8</xdr:col>
      <xdr:colOff>352778</xdr:colOff>
      <xdr:row>112</xdr:row>
      <xdr:rowOff>162279</xdr:rowOff>
    </xdr:to>
    <xdr:sp macro="" textlink="">
      <xdr:nvSpPr>
        <xdr:cNvPr id="303" name="Arrow: Up 302">
          <a:extLst>
            <a:ext uri="{FF2B5EF4-FFF2-40B4-BE49-F238E27FC236}">
              <a16:creationId xmlns:a16="http://schemas.microsoft.com/office/drawing/2014/main" id="{D7255497-21BC-4851-8D60-F309639CE188}"/>
            </a:ext>
          </a:extLst>
        </xdr:cNvPr>
        <xdr:cNvSpPr/>
      </xdr:nvSpPr>
      <xdr:spPr>
        <a:xfrm flipV="1">
          <a:off x="5355167" y="19282835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211668</xdr:colOff>
      <xdr:row>113</xdr:row>
      <xdr:rowOff>42335</xdr:rowOff>
    </xdr:from>
    <xdr:to>
      <xdr:col>8</xdr:col>
      <xdr:colOff>345723</xdr:colOff>
      <xdr:row>113</xdr:row>
      <xdr:rowOff>155223</xdr:rowOff>
    </xdr:to>
    <xdr:sp macro="" textlink="">
      <xdr:nvSpPr>
        <xdr:cNvPr id="304" name="Arrow: Up 303">
          <a:extLst>
            <a:ext uri="{FF2B5EF4-FFF2-40B4-BE49-F238E27FC236}">
              <a16:creationId xmlns:a16="http://schemas.microsoft.com/office/drawing/2014/main" id="{185995CF-A793-4650-8B9F-C7142137195A}"/>
            </a:ext>
          </a:extLst>
        </xdr:cNvPr>
        <xdr:cNvSpPr/>
      </xdr:nvSpPr>
      <xdr:spPr>
        <a:xfrm flipV="1">
          <a:off x="5348112" y="19466279"/>
          <a:ext cx="134055" cy="112888"/>
        </a:xfrm>
        <a:prstGeom prst="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zoomScale="90" zoomScaleNormal="90" workbookViewId="0">
      <selection activeCell="K3" sqref="K3:L3"/>
    </sheetView>
  </sheetViews>
  <sheetFormatPr defaultColWidth="9.1328125" defaultRowHeight="13.15" x14ac:dyDescent="0.4"/>
  <cols>
    <col min="1" max="1" width="6.1328125" style="3" customWidth="1"/>
    <col min="2" max="2" width="16.73046875" customWidth="1"/>
    <col min="3" max="3" width="13" customWidth="1"/>
    <col min="4" max="4" width="13.86328125" customWidth="1"/>
    <col min="5" max="5" width="5.1328125" style="22" customWidth="1"/>
    <col min="6" max="6" width="6.59765625" customWidth="1"/>
    <col min="7" max="7" width="7.1328125" customWidth="1"/>
    <col min="8" max="8" width="7.59765625" customWidth="1"/>
    <col min="9" max="9" width="8.86328125" customWidth="1"/>
    <col min="10" max="10" width="9.86328125" customWidth="1"/>
    <col min="11" max="11" width="10.86328125" customWidth="1"/>
    <col min="12" max="12" width="21.86328125" customWidth="1"/>
    <col min="13" max="13" width="12.265625" customWidth="1"/>
    <col min="14" max="15" width="12.3984375" style="6" hidden="1" customWidth="1"/>
    <col min="16" max="17" width="10.86328125" style="6" hidden="1" customWidth="1"/>
  </cols>
  <sheetData>
    <row r="1" spans="1:17" ht="33.6" customHeight="1" thickBot="1" x14ac:dyDescent="0.45">
      <c r="A1" s="78" t="s">
        <v>185</v>
      </c>
      <c r="B1" s="79"/>
      <c r="D1" s="76" t="s">
        <v>184</v>
      </c>
      <c r="E1" s="77"/>
      <c r="F1" s="72" t="s">
        <v>197</v>
      </c>
      <c r="G1" s="73"/>
      <c r="H1" s="73"/>
      <c r="I1" s="74"/>
      <c r="J1" s="75" t="s">
        <v>206</v>
      </c>
      <c r="K1" s="75"/>
      <c r="L1" s="75"/>
      <c r="M1" s="75"/>
      <c r="N1" s="51"/>
      <c r="O1" s="51"/>
      <c r="P1" s="51"/>
      <c r="Q1" s="51"/>
    </row>
    <row r="2" spans="1:17" ht="65.45" customHeight="1" thickBot="1" x14ac:dyDescent="0.45">
      <c r="A2" s="23" t="s">
        <v>123</v>
      </c>
      <c r="B2" s="29" t="s">
        <v>1</v>
      </c>
      <c r="D2" s="17" t="s">
        <v>1</v>
      </c>
      <c r="E2" s="31" t="s">
        <v>0</v>
      </c>
      <c r="F2" s="19" t="s">
        <v>202</v>
      </c>
      <c r="G2" s="20" t="s">
        <v>203</v>
      </c>
      <c r="H2" s="20" t="s">
        <v>204</v>
      </c>
      <c r="I2" s="21" t="s">
        <v>205</v>
      </c>
      <c r="J2" s="65" t="s">
        <v>195</v>
      </c>
      <c r="K2" s="80" t="s">
        <v>207</v>
      </c>
      <c r="L2" s="81"/>
      <c r="M2" s="66" t="s">
        <v>196</v>
      </c>
      <c r="N2" s="18" t="s">
        <v>198</v>
      </c>
      <c r="O2" s="18" t="s">
        <v>200</v>
      </c>
      <c r="P2" s="18" t="s">
        <v>199</v>
      </c>
      <c r="Q2" s="18" t="s">
        <v>201</v>
      </c>
    </row>
    <row r="3" spans="1:17" x14ac:dyDescent="0.4">
      <c r="A3" s="30">
        <v>1</v>
      </c>
      <c r="B3" s="24" t="s">
        <v>2</v>
      </c>
      <c r="D3" s="32" t="s">
        <v>2</v>
      </c>
      <c r="E3" s="33">
        <v>1</v>
      </c>
      <c r="F3" s="54">
        <v>8.4195817608565982E-2</v>
      </c>
      <c r="G3" s="55">
        <v>5.3030366083150371E-2</v>
      </c>
      <c r="H3" s="55">
        <v>-0.19951201870153268</v>
      </c>
      <c r="I3" s="62">
        <v>0</v>
      </c>
      <c r="J3" s="49">
        <v>0</v>
      </c>
      <c r="K3" s="84">
        <v>0</v>
      </c>
      <c r="L3" s="84"/>
      <c r="M3" s="46">
        <v>0</v>
      </c>
      <c r="N3" s="12">
        <f t="shared" ref="N3:N34" si="0">+SUM(J3:K3)</f>
        <v>0</v>
      </c>
      <c r="O3" s="12">
        <f>+ABS(N3)</f>
        <v>0</v>
      </c>
      <c r="P3" s="12">
        <f t="shared" ref="P3:P34" si="1">+SUM(L3:M3)</f>
        <v>0</v>
      </c>
      <c r="Q3" s="12">
        <f>+ABS(P3)</f>
        <v>0</v>
      </c>
    </row>
    <row r="4" spans="1:17" x14ac:dyDescent="0.4">
      <c r="A4" s="30">
        <v>2</v>
      </c>
      <c r="B4" s="24" t="s">
        <v>4</v>
      </c>
      <c r="D4" s="34" t="s">
        <v>113</v>
      </c>
      <c r="E4" s="35">
        <v>2</v>
      </c>
      <c r="F4" s="56">
        <v>3.5099266742740332E-2</v>
      </c>
      <c r="G4" s="52">
        <v>-2.8333663940429688E-3</v>
      </c>
      <c r="H4" s="57">
        <v>0.13772163870219978</v>
      </c>
      <c r="I4" s="63">
        <v>1</v>
      </c>
      <c r="J4" s="37">
        <v>0</v>
      </c>
      <c r="K4" s="83">
        <v>0</v>
      </c>
      <c r="L4" s="83"/>
      <c r="M4" s="47">
        <v>1</v>
      </c>
      <c r="N4" s="12">
        <f t="shared" si="0"/>
        <v>0</v>
      </c>
      <c r="O4" s="12">
        <f t="shared" ref="O4:O67" si="2">+ABS(N4)</f>
        <v>0</v>
      </c>
      <c r="P4" s="12">
        <f t="shared" si="1"/>
        <v>1</v>
      </c>
      <c r="Q4" s="12">
        <f t="shared" ref="Q4:Q67" si="3">+ABS(P4)</f>
        <v>1</v>
      </c>
    </row>
    <row r="5" spans="1:17" ht="14.45" customHeight="1" x14ac:dyDescent="0.4">
      <c r="A5" s="30">
        <v>3</v>
      </c>
      <c r="B5" s="24" t="s">
        <v>113</v>
      </c>
      <c r="D5" s="36" t="s">
        <v>3</v>
      </c>
      <c r="E5" s="35">
        <v>3</v>
      </c>
      <c r="F5" s="56">
        <v>0.2514784332874922</v>
      </c>
      <c r="G5" s="57">
        <v>0.1079092394128891</v>
      </c>
      <c r="H5" s="57">
        <v>-0.22065105260676576</v>
      </c>
      <c r="I5" s="63">
        <v>2</v>
      </c>
      <c r="J5" s="37">
        <v>0</v>
      </c>
      <c r="K5" s="83">
        <v>3</v>
      </c>
      <c r="L5" s="83"/>
      <c r="M5" s="47">
        <v>-1</v>
      </c>
      <c r="N5" s="12">
        <f t="shared" si="0"/>
        <v>3</v>
      </c>
      <c r="O5" s="12">
        <f t="shared" si="2"/>
        <v>3</v>
      </c>
      <c r="P5" s="12">
        <f t="shared" si="1"/>
        <v>-1</v>
      </c>
      <c r="Q5" s="12">
        <f t="shared" si="3"/>
        <v>1</v>
      </c>
    </row>
    <row r="6" spans="1:17" x14ac:dyDescent="0.4">
      <c r="A6" s="30">
        <v>4</v>
      </c>
      <c r="B6" s="24" t="s">
        <v>5</v>
      </c>
      <c r="D6" s="34" t="s">
        <v>4</v>
      </c>
      <c r="E6" s="35">
        <v>4</v>
      </c>
      <c r="F6" s="56">
        <v>-1.2501150495673241E-2</v>
      </c>
      <c r="G6" s="57">
        <v>-1.3194402058919308E-2</v>
      </c>
      <c r="H6" s="57">
        <v>8.5246396734308005E-2</v>
      </c>
      <c r="I6" s="63">
        <v>-2</v>
      </c>
      <c r="J6" s="37">
        <v>0</v>
      </c>
      <c r="K6" s="83">
        <v>-2</v>
      </c>
      <c r="L6" s="83"/>
      <c r="M6" s="61">
        <v>0</v>
      </c>
      <c r="N6" s="12">
        <f t="shared" si="0"/>
        <v>-2</v>
      </c>
      <c r="O6" s="12">
        <f t="shared" si="2"/>
        <v>2</v>
      </c>
      <c r="P6" s="12">
        <f t="shared" si="1"/>
        <v>0</v>
      </c>
      <c r="Q6" s="12">
        <f t="shared" si="3"/>
        <v>0</v>
      </c>
    </row>
    <row r="7" spans="1:17" x14ac:dyDescent="0.4">
      <c r="A7" s="30">
        <v>5</v>
      </c>
      <c r="B7" s="26" t="s">
        <v>3</v>
      </c>
      <c r="D7" s="34" t="s">
        <v>5</v>
      </c>
      <c r="E7" s="35">
        <v>5</v>
      </c>
      <c r="F7" s="56">
        <v>-5.6574774485738666E-2</v>
      </c>
      <c r="G7" s="57">
        <v>-2.6537162798463187E-2</v>
      </c>
      <c r="H7" s="57">
        <v>6.9664536718857306E-2</v>
      </c>
      <c r="I7" s="63">
        <v>-1</v>
      </c>
      <c r="J7" s="37">
        <v>0</v>
      </c>
      <c r="K7" s="83">
        <v>-1</v>
      </c>
      <c r="L7" s="83"/>
      <c r="M7" s="61">
        <v>0</v>
      </c>
      <c r="N7" s="12">
        <f t="shared" si="0"/>
        <v>-1</v>
      </c>
      <c r="O7" s="12">
        <f t="shared" si="2"/>
        <v>1</v>
      </c>
      <c r="P7" s="12">
        <f t="shared" si="1"/>
        <v>0</v>
      </c>
      <c r="Q7" s="12">
        <f t="shared" si="3"/>
        <v>0</v>
      </c>
    </row>
    <row r="8" spans="1:17" x14ac:dyDescent="0.4">
      <c r="A8" s="30">
        <v>6</v>
      </c>
      <c r="B8" s="24" t="s">
        <v>6</v>
      </c>
      <c r="D8" s="34" t="s">
        <v>6</v>
      </c>
      <c r="E8" s="35">
        <v>6</v>
      </c>
      <c r="F8" s="56">
        <v>0.19452857834422699</v>
      </c>
      <c r="G8" s="57">
        <v>5.6069692668108351E-2</v>
      </c>
      <c r="H8" s="57">
        <v>4.3172574551746168E-2</v>
      </c>
      <c r="I8" s="63">
        <v>0</v>
      </c>
      <c r="J8" s="37">
        <v>0</v>
      </c>
      <c r="K8" s="83">
        <v>0</v>
      </c>
      <c r="L8" s="83"/>
      <c r="M8" s="61">
        <v>0</v>
      </c>
      <c r="N8" s="12">
        <f t="shared" si="0"/>
        <v>0</v>
      </c>
      <c r="O8" s="12">
        <f t="shared" si="2"/>
        <v>0</v>
      </c>
      <c r="P8" s="12">
        <f t="shared" si="1"/>
        <v>0</v>
      </c>
      <c r="Q8" s="12">
        <f t="shared" si="3"/>
        <v>0</v>
      </c>
    </row>
    <row r="9" spans="1:17" x14ac:dyDescent="0.4">
      <c r="A9" s="30">
        <v>7</v>
      </c>
      <c r="B9" s="24" t="s">
        <v>11</v>
      </c>
      <c r="D9" s="34" t="s">
        <v>7</v>
      </c>
      <c r="E9" s="35">
        <v>7</v>
      </c>
      <c r="F9" s="56">
        <v>9.5576353896845045E-2</v>
      </c>
      <c r="G9" s="57">
        <v>4.8616080355187385E-2</v>
      </c>
      <c r="H9" s="57">
        <v>-0.14221305788666172</v>
      </c>
      <c r="I9" s="63">
        <v>1</v>
      </c>
      <c r="J9" s="37">
        <v>0</v>
      </c>
      <c r="K9" s="83">
        <v>1</v>
      </c>
      <c r="L9" s="83"/>
      <c r="M9" s="61">
        <v>0</v>
      </c>
      <c r="N9" s="12">
        <f t="shared" si="0"/>
        <v>1</v>
      </c>
      <c r="O9" s="12">
        <f t="shared" si="2"/>
        <v>1</v>
      </c>
      <c r="P9" s="12">
        <f t="shared" si="1"/>
        <v>0</v>
      </c>
      <c r="Q9" s="12">
        <f t="shared" si="3"/>
        <v>0</v>
      </c>
    </row>
    <row r="10" spans="1:17" x14ac:dyDescent="0.4">
      <c r="A10" s="30">
        <v>8</v>
      </c>
      <c r="B10" s="24" t="s">
        <v>7</v>
      </c>
      <c r="D10" s="34" t="s">
        <v>8</v>
      </c>
      <c r="E10" s="35">
        <v>8</v>
      </c>
      <c r="F10" s="67"/>
      <c r="G10" s="68"/>
      <c r="H10" s="68"/>
      <c r="I10" s="69"/>
      <c r="J10" s="70"/>
      <c r="K10" s="82"/>
      <c r="L10" s="82"/>
      <c r="M10" s="71"/>
      <c r="N10" s="12">
        <f t="shared" si="0"/>
        <v>0</v>
      </c>
      <c r="O10" s="12">
        <f t="shared" si="2"/>
        <v>0</v>
      </c>
      <c r="P10" s="12">
        <f t="shared" si="1"/>
        <v>0</v>
      </c>
      <c r="Q10" s="12">
        <f t="shared" si="3"/>
        <v>0</v>
      </c>
    </row>
    <row r="11" spans="1:17" x14ac:dyDescent="0.4">
      <c r="A11" s="30">
        <v>9</v>
      </c>
      <c r="B11" s="24" t="s">
        <v>17</v>
      </c>
      <c r="D11" s="34" t="s">
        <v>186</v>
      </c>
      <c r="E11" s="35">
        <v>9</v>
      </c>
      <c r="F11" s="56">
        <v>0.5000048786423088</v>
      </c>
      <c r="G11" s="57">
        <v>8.2773839146637718E-2</v>
      </c>
      <c r="H11" s="57">
        <v>0.64982580816508362</v>
      </c>
      <c r="I11" s="63">
        <v>1</v>
      </c>
      <c r="J11" s="37">
        <v>-1</v>
      </c>
      <c r="K11" s="83">
        <v>1</v>
      </c>
      <c r="L11" s="83"/>
      <c r="M11" s="61">
        <v>1</v>
      </c>
      <c r="N11" s="12">
        <f t="shared" si="0"/>
        <v>0</v>
      </c>
      <c r="O11" s="12">
        <f t="shared" si="2"/>
        <v>0</v>
      </c>
      <c r="P11" s="12">
        <f t="shared" si="1"/>
        <v>1</v>
      </c>
      <c r="Q11" s="12">
        <f t="shared" si="3"/>
        <v>1</v>
      </c>
    </row>
    <row r="12" spans="1:17" x14ac:dyDescent="0.4">
      <c r="A12" s="30">
        <v>10</v>
      </c>
      <c r="B12" s="24" t="s">
        <v>186</v>
      </c>
      <c r="D12" s="36" t="s">
        <v>10</v>
      </c>
      <c r="E12" s="35">
        <v>10</v>
      </c>
      <c r="F12" s="56">
        <v>0.94153933894526132</v>
      </c>
      <c r="G12" s="57">
        <v>0.13986779339588074</v>
      </c>
      <c r="H12" s="57">
        <v>1.2529312664443584</v>
      </c>
      <c r="I12" s="63">
        <v>7</v>
      </c>
      <c r="J12" s="37">
        <v>-1</v>
      </c>
      <c r="K12" s="83">
        <v>6</v>
      </c>
      <c r="L12" s="83"/>
      <c r="M12" s="61">
        <v>2</v>
      </c>
      <c r="N12" s="12">
        <f t="shared" si="0"/>
        <v>5</v>
      </c>
      <c r="O12" s="12">
        <f t="shared" si="2"/>
        <v>5</v>
      </c>
      <c r="P12" s="12">
        <f t="shared" si="1"/>
        <v>2</v>
      </c>
      <c r="Q12" s="12">
        <f t="shared" si="3"/>
        <v>2</v>
      </c>
    </row>
    <row r="13" spans="1:17" x14ac:dyDescent="0.4">
      <c r="A13" s="30">
        <v>11</v>
      </c>
      <c r="B13" s="25" t="s">
        <v>22</v>
      </c>
      <c r="D13" s="34" t="s">
        <v>11</v>
      </c>
      <c r="E13" s="35">
        <v>11</v>
      </c>
      <c r="F13" s="56">
        <v>-0.15214672300466026</v>
      </c>
      <c r="G13" s="57">
        <v>-8.5449482233406981E-2</v>
      </c>
      <c r="H13" s="57">
        <v>0.36173605084810334</v>
      </c>
      <c r="I13" s="63">
        <v>-4</v>
      </c>
      <c r="J13" s="37">
        <v>-1</v>
      </c>
      <c r="K13" s="83">
        <v>-1</v>
      </c>
      <c r="L13" s="83"/>
      <c r="M13" s="61">
        <v>-2</v>
      </c>
      <c r="N13" s="12">
        <f t="shared" si="0"/>
        <v>-2</v>
      </c>
      <c r="O13" s="12">
        <f t="shared" si="2"/>
        <v>2</v>
      </c>
      <c r="P13" s="12">
        <f t="shared" si="1"/>
        <v>-2</v>
      </c>
      <c r="Q13" s="12">
        <f t="shared" si="3"/>
        <v>2</v>
      </c>
    </row>
    <row r="14" spans="1:17" x14ac:dyDescent="0.4">
      <c r="A14" s="30">
        <v>12</v>
      </c>
      <c r="B14" s="24" t="s">
        <v>13</v>
      </c>
      <c r="D14" s="34" t="s">
        <v>12</v>
      </c>
      <c r="E14" s="35">
        <v>12</v>
      </c>
      <c r="F14" s="56">
        <v>0.50593814343550436</v>
      </c>
      <c r="G14" s="57">
        <v>5.9010570519796968E-2</v>
      </c>
      <c r="H14" s="57">
        <v>1.0385376402730184</v>
      </c>
      <c r="I14" s="63">
        <v>1</v>
      </c>
      <c r="J14" s="37">
        <v>-1</v>
      </c>
      <c r="K14" s="83">
        <v>1</v>
      </c>
      <c r="L14" s="83"/>
      <c r="M14" s="61">
        <v>1</v>
      </c>
      <c r="N14" s="12">
        <f t="shared" si="0"/>
        <v>0</v>
      </c>
      <c r="O14" s="12">
        <f t="shared" si="2"/>
        <v>0</v>
      </c>
      <c r="P14" s="12">
        <f t="shared" si="1"/>
        <v>1</v>
      </c>
      <c r="Q14" s="12">
        <f t="shared" si="3"/>
        <v>1</v>
      </c>
    </row>
    <row r="15" spans="1:17" x14ac:dyDescent="0.4">
      <c r="A15" s="30">
        <v>13</v>
      </c>
      <c r="B15" s="24" t="s">
        <v>12</v>
      </c>
      <c r="D15" s="34" t="s">
        <v>13</v>
      </c>
      <c r="E15" s="35">
        <v>13</v>
      </c>
      <c r="F15" s="56">
        <v>0.49128863925008082</v>
      </c>
      <c r="G15" s="57">
        <v>5.1808066759387872E-2</v>
      </c>
      <c r="H15" s="57">
        <v>1.1050222329835084</v>
      </c>
      <c r="I15" s="63">
        <v>-1</v>
      </c>
      <c r="J15" s="37">
        <v>-1</v>
      </c>
      <c r="K15" s="83">
        <v>-1</v>
      </c>
      <c r="L15" s="83"/>
      <c r="M15" s="61">
        <v>1</v>
      </c>
      <c r="N15" s="12">
        <f t="shared" si="0"/>
        <v>-2</v>
      </c>
      <c r="O15" s="12">
        <f t="shared" si="2"/>
        <v>2</v>
      </c>
      <c r="P15" s="12">
        <f t="shared" si="1"/>
        <v>1</v>
      </c>
      <c r="Q15" s="12">
        <f t="shared" si="3"/>
        <v>1</v>
      </c>
    </row>
    <row r="16" spans="1:17" x14ac:dyDescent="0.4">
      <c r="A16" s="30">
        <v>14</v>
      </c>
      <c r="B16" s="25" t="s">
        <v>39</v>
      </c>
      <c r="D16" s="34" t="s">
        <v>14</v>
      </c>
      <c r="E16" s="35">
        <v>14</v>
      </c>
      <c r="F16" s="56">
        <v>2.5571936277638323</v>
      </c>
      <c r="G16" s="57">
        <v>0.36172404164357341</v>
      </c>
      <c r="H16" s="57">
        <v>1.7958932141779229</v>
      </c>
      <c r="I16" s="63">
        <v>27</v>
      </c>
      <c r="J16" s="37">
        <v>-1</v>
      </c>
      <c r="K16" s="83">
        <v>23</v>
      </c>
      <c r="L16" s="83"/>
      <c r="M16" s="61">
        <v>5</v>
      </c>
      <c r="N16" s="12">
        <f t="shared" si="0"/>
        <v>22</v>
      </c>
      <c r="O16" s="12">
        <f t="shared" si="2"/>
        <v>22</v>
      </c>
      <c r="P16" s="12">
        <f t="shared" si="1"/>
        <v>5</v>
      </c>
      <c r="Q16" s="12">
        <f t="shared" si="3"/>
        <v>5</v>
      </c>
    </row>
    <row r="17" spans="1:17" x14ac:dyDescent="0.4">
      <c r="A17" s="30">
        <v>15</v>
      </c>
      <c r="B17" s="26" t="s">
        <v>23</v>
      </c>
      <c r="D17" s="37" t="s">
        <v>15</v>
      </c>
      <c r="E17" s="35">
        <v>15</v>
      </c>
      <c r="F17" s="67"/>
      <c r="G17" s="68"/>
      <c r="H17" s="68"/>
      <c r="I17" s="69"/>
      <c r="J17" s="70"/>
      <c r="K17" s="82"/>
      <c r="L17" s="82"/>
      <c r="M17" s="71"/>
      <c r="N17" s="12">
        <f t="shared" si="0"/>
        <v>0</v>
      </c>
      <c r="O17" s="12">
        <f t="shared" si="2"/>
        <v>0</v>
      </c>
      <c r="P17" s="12">
        <f t="shared" si="1"/>
        <v>0</v>
      </c>
      <c r="Q17" s="12">
        <f t="shared" si="3"/>
        <v>0</v>
      </c>
    </row>
    <row r="18" spans="1:17" x14ac:dyDescent="0.4">
      <c r="A18" s="30">
        <v>16</v>
      </c>
      <c r="B18" s="26" t="s">
        <v>18</v>
      </c>
      <c r="D18" s="36" t="s">
        <v>187</v>
      </c>
      <c r="E18" s="35">
        <v>16</v>
      </c>
      <c r="F18" s="67"/>
      <c r="G18" s="68"/>
      <c r="H18" s="68"/>
      <c r="I18" s="69"/>
      <c r="J18" s="70"/>
      <c r="K18" s="82"/>
      <c r="L18" s="82"/>
      <c r="M18" s="71"/>
      <c r="N18" s="12">
        <f t="shared" si="0"/>
        <v>0</v>
      </c>
      <c r="O18" s="12">
        <f t="shared" si="2"/>
        <v>0</v>
      </c>
      <c r="P18" s="12">
        <f t="shared" si="1"/>
        <v>0</v>
      </c>
      <c r="Q18" s="12">
        <f t="shared" si="3"/>
        <v>0</v>
      </c>
    </row>
    <row r="19" spans="1:17" x14ac:dyDescent="0.4">
      <c r="A19" s="30">
        <v>17</v>
      </c>
      <c r="B19" s="27" t="s">
        <v>10</v>
      </c>
      <c r="D19" s="34" t="s">
        <v>17</v>
      </c>
      <c r="E19" s="35">
        <v>17</v>
      </c>
      <c r="F19" s="56">
        <v>4.096460880879671E-2</v>
      </c>
      <c r="G19" s="57">
        <v>5.6060853152678281E-2</v>
      </c>
      <c r="H19" s="57">
        <v>-0.30958977695211054</v>
      </c>
      <c r="I19" s="63">
        <v>-8</v>
      </c>
      <c r="J19" s="37">
        <v>-2</v>
      </c>
      <c r="K19" s="83">
        <v>-1</v>
      </c>
      <c r="L19" s="83"/>
      <c r="M19" s="61">
        <v>-5</v>
      </c>
      <c r="N19" s="12">
        <f t="shared" si="0"/>
        <v>-3</v>
      </c>
      <c r="O19" s="12">
        <f t="shared" si="2"/>
        <v>3</v>
      </c>
      <c r="P19" s="12">
        <f t="shared" si="1"/>
        <v>-5</v>
      </c>
      <c r="Q19" s="12">
        <f t="shared" si="3"/>
        <v>5</v>
      </c>
    </row>
    <row r="20" spans="1:17" x14ac:dyDescent="0.4">
      <c r="A20" s="30">
        <v>18</v>
      </c>
      <c r="B20" s="24" t="s">
        <v>121</v>
      </c>
      <c r="D20" s="36" t="s">
        <v>18</v>
      </c>
      <c r="E20" s="35">
        <v>18</v>
      </c>
      <c r="F20" s="56">
        <v>0.23776075767631677</v>
      </c>
      <c r="G20" s="57">
        <v>8.0085776719880375E-3</v>
      </c>
      <c r="H20" s="57">
        <v>0.76494854094392895</v>
      </c>
      <c r="I20" s="63">
        <v>-2</v>
      </c>
      <c r="J20" s="37">
        <v>-2</v>
      </c>
      <c r="K20" s="83">
        <v>-10</v>
      </c>
      <c r="L20" s="83"/>
      <c r="M20" s="61">
        <v>10</v>
      </c>
      <c r="N20" s="12">
        <f t="shared" si="0"/>
        <v>-12</v>
      </c>
      <c r="O20" s="12">
        <f t="shared" si="2"/>
        <v>12</v>
      </c>
      <c r="P20" s="12">
        <f t="shared" si="1"/>
        <v>10</v>
      </c>
      <c r="Q20" s="12">
        <f t="shared" si="3"/>
        <v>10</v>
      </c>
    </row>
    <row r="21" spans="1:17" x14ac:dyDescent="0.4">
      <c r="A21" s="30">
        <v>19</v>
      </c>
      <c r="B21" s="25" t="s">
        <v>30</v>
      </c>
      <c r="D21" s="38" t="s">
        <v>19</v>
      </c>
      <c r="E21" s="35">
        <v>19</v>
      </c>
      <c r="F21" s="56">
        <v>0.57096303372093327</v>
      </c>
      <c r="G21" s="57">
        <v>6.9349531764110406E-2</v>
      </c>
      <c r="H21" s="57">
        <v>1.1204090579819201</v>
      </c>
      <c r="I21" s="63">
        <v>6</v>
      </c>
      <c r="J21" s="37">
        <v>-2</v>
      </c>
      <c r="K21" s="83">
        <v>-3</v>
      </c>
      <c r="L21" s="83"/>
      <c r="M21" s="61">
        <v>11</v>
      </c>
      <c r="N21" s="12">
        <f t="shared" si="0"/>
        <v>-5</v>
      </c>
      <c r="O21" s="12">
        <f t="shared" si="2"/>
        <v>5</v>
      </c>
      <c r="P21" s="12">
        <f t="shared" si="1"/>
        <v>11</v>
      </c>
      <c r="Q21" s="12">
        <f t="shared" si="3"/>
        <v>11</v>
      </c>
    </row>
    <row r="22" spans="1:17" x14ac:dyDescent="0.4">
      <c r="A22" s="30">
        <v>20</v>
      </c>
      <c r="B22" s="25" t="s">
        <v>28</v>
      </c>
      <c r="D22" s="37" t="s">
        <v>20</v>
      </c>
      <c r="E22" s="35">
        <v>20</v>
      </c>
      <c r="F22" s="56">
        <v>0.6341975377755471</v>
      </c>
      <c r="G22" s="57">
        <v>0.22208767603460799</v>
      </c>
      <c r="H22" s="57">
        <v>-0.28221395440992003</v>
      </c>
      <c r="I22" s="63">
        <v>7</v>
      </c>
      <c r="J22" s="37">
        <v>-2</v>
      </c>
      <c r="K22" s="83">
        <v>13</v>
      </c>
      <c r="L22" s="83"/>
      <c r="M22" s="61">
        <v>-4</v>
      </c>
      <c r="N22" s="12">
        <f t="shared" si="0"/>
        <v>11</v>
      </c>
      <c r="O22" s="12">
        <f t="shared" si="2"/>
        <v>11</v>
      </c>
      <c r="P22" s="12">
        <f t="shared" si="1"/>
        <v>-4</v>
      </c>
      <c r="Q22" s="12">
        <f t="shared" si="3"/>
        <v>4</v>
      </c>
    </row>
    <row r="23" spans="1:17" x14ac:dyDescent="0.4">
      <c r="A23" s="30">
        <v>21</v>
      </c>
      <c r="B23" s="24" t="s">
        <v>187</v>
      </c>
      <c r="D23" s="34" t="s">
        <v>21</v>
      </c>
      <c r="E23" s="35">
        <v>21</v>
      </c>
      <c r="F23" s="56">
        <v>0.69151108027883978</v>
      </c>
      <c r="G23" s="57">
        <v>0.19437172774869094</v>
      </c>
      <c r="H23" s="57">
        <v>-2.1481210079422053E-2</v>
      </c>
      <c r="I23" s="63">
        <v>8</v>
      </c>
      <c r="J23" s="37">
        <v>-2</v>
      </c>
      <c r="K23" s="83">
        <v>12</v>
      </c>
      <c r="L23" s="83"/>
      <c r="M23" s="61">
        <v>-2</v>
      </c>
      <c r="N23" s="12">
        <f t="shared" si="0"/>
        <v>10</v>
      </c>
      <c r="O23" s="12">
        <f t="shared" si="2"/>
        <v>10</v>
      </c>
      <c r="P23" s="12">
        <f t="shared" si="1"/>
        <v>-2</v>
      </c>
      <c r="Q23" s="12">
        <f t="shared" si="3"/>
        <v>2</v>
      </c>
    </row>
    <row r="24" spans="1:17" x14ac:dyDescent="0.4">
      <c r="A24" s="30">
        <v>22</v>
      </c>
      <c r="B24" s="25" t="s">
        <v>48</v>
      </c>
      <c r="D24" s="37" t="s">
        <v>22</v>
      </c>
      <c r="E24" s="35">
        <v>22</v>
      </c>
      <c r="F24" s="56">
        <v>1.1283915762325458E-2</v>
      </c>
      <c r="G24" s="57">
        <v>-2.2766323024055013E-2</v>
      </c>
      <c r="H24" s="57">
        <v>0.27242867398972992</v>
      </c>
      <c r="I24" s="63">
        <v>-11</v>
      </c>
      <c r="J24" s="37">
        <v>-2</v>
      </c>
      <c r="K24" s="83">
        <v>-12</v>
      </c>
      <c r="L24" s="83"/>
      <c r="M24" s="61">
        <v>3</v>
      </c>
      <c r="N24" s="12">
        <f t="shared" si="0"/>
        <v>-14</v>
      </c>
      <c r="O24" s="12">
        <f t="shared" si="2"/>
        <v>14</v>
      </c>
      <c r="P24" s="12">
        <f t="shared" si="1"/>
        <v>3</v>
      </c>
      <c r="Q24" s="12">
        <f t="shared" si="3"/>
        <v>3</v>
      </c>
    </row>
    <row r="25" spans="1:17" x14ac:dyDescent="0.4">
      <c r="A25" s="30">
        <v>23</v>
      </c>
      <c r="B25" s="28" t="s">
        <v>49</v>
      </c>
      <c r="D25" s="36" t="s">
        <v>23</v>
      </c>
      <c r="E25" s="35">
        <v>23</v>
      </c>
      <c r="F25" s="56">
        <v>0.11445005917721196</v>
      </c>
      <c r="G25" s="57">
        <v>3.6973517975540826E-2</v>
      </c>
      <c r="H25" s="52">
        <v>-1.6676551939369677E-3</v>
      </c>
      <c r="I25" s="63">
        <v>-8</v>
      </c>
      <c r="J25" s="37">
        <v>-2</v>
      </c>
      <c r="K25" s="83">
        <v>-4</v>
      </c>
      <c r="L25" s="83"/>
      <c r="M25" s="61">
        <v>-2</v>
      </c>
      <c r="N25" s="12">
        <f t="shared" si="0"/>
        <v>-6</v>
      </c>
      <c r="O25" s="12">
        <f t="shared" si="2"/>
        <v>6</v>
      </c>
      <c r="P25" s="12">
        <f t="shared" si="1"/>
        <v>-2</v>
      </c>
      <c r="Q25" s="12">
        <f t="shared" si="3"/>
        <v>2</v>
      </c>
    </row>
    <row r="26" spans="1:17" x14ac:dyDescent="0.4">
      <c r="A26" s="30">
        <v>24</v>
      </c>
      <c r="B26" s="24" t="s">
        <v>35</v>
      </c>
      <c r="D26" s="34" t="s">
        <v>24</v>
      </c>
      <c r="E26" s="35">
        <v>24</v>
      </c>
      <c r="F26" s="56">
        <v>0.89046540689354514</v>
      </c>
      <c r="G26" s="57">
        <v>0.22942593336009631</v>
      </c>
      <c r="H26" s="57">
        <v>5.2894681225541085E-2</v>
      </c>
      <c r="I26" s="63">
        <v>11</v>
      </c>
      <c r="J26" s="37">
        <v>-2</v>
      </c>
      <c r="K26" s="83">
        <v>13</v>
      </c>
      <c r="L26" s="83"/>
      <c r="M26" s="61">
        <v>0</v>
      </c>
      <c r="N26" s="12">
        <f t="shared" si="0"/>
        <v>11</v>
      </c>
      <c r="O26" s="12">
        <f t="shared" si="2"/>
        <v>11</v>
      </c>
      <c r="P26" s="12">
        <f t="shared" si="1"/>
        <v>0</v>
      </c>
      <c r="Q26" s="12">
        <f t="shared" si="3"/>
        <v>0</v>
      </c>
    </row>
    <row r="27" spans="1:17" x14ac:dyDescent="0.4">
      <c r="A27" s="30">
        <v>25</v>
      </c>
      <c r="B27" s="28" t="s">
        <v>19</v>
      </c>
      <c r="D27" s="34" t="s">
        <v>25</v>
      </c>
      <c r="E27" s="35">
        <v>25</v>
      </c>
      <c r="F27" s="56">
        <v>0.67056938699215718</v>
      </c>
      <c r="G27" s="57">
        <v>0.21415142279922206</v>
      </c>
      <c r="H27" s="57">
        <v>-0.18691135818150784</v>
      </c>
      <c r="I27" s="63">
        <v>6</v>
      </c>
      <c r="J27" s="37">
        <v>-2</v>
      </c>
      <c r="K27" s="83">
        <v>15</v>
      </c>
      <c r="L27" s="83"/>
      <c r="M27" s="61">
        <v>-7</v>
      </c>
      <c r="N27" s="12">
        <f t="shared" si="0"/>
        <v>13</v>
      </c>
      <c r="O27" s="12">
        <f t="shared" si="2"/>
        <v>13</v>
      </c>
      <c r="P27" s="12">
        <f t="shared" si="1"/>
        <v>-7</v>
      </c>
      <c r="Q27" s="12">
        <f t="shared" si="3"/>
        <v>7</v>
      </c>
    </row>
    <row r="28" spans="1:17" x14ac:dyDescent="0.4">
      <c r="A28" s="30">
        <v>26</v>
      </c>
      <c r="B28" s="24" t="s">
        <v>73</v>
      </c>
      <c r="D28" s="34" t="s">
        <v>26</v>
      </c>
      <c r="E28" s="35">
        <v>26</v>
      </c>
      <c r="F28" s="56">
        <v>1.0695807666908386</v>
      </c>
      <c r="G28" s="57">
        <v>0.25464457582063194</v>
      </c>
      <c r="H28" s="57">
        <v>0.15070219142335883</v>
      </c>
      <c r="I28" s="63">
        <v>11</v>
      </c>
      <c r="J28" s="37">
        <v>-2</v>
      </c>
      <c r="K28" s="83">
        <v>12</v>
      </c>
      <c r="L28" s="83"/>
      <c r="M28" s="61">
        <v>1</v>
      </c>
      <c r="N28" s="12">
        <f t="shared" si="0"/>
        <v>10</v>
      </c>
      <c r="O28" s="12">
        <f t="shared" si="2"/>
        <v>10</v>
      </c>
      <c r="P28" s="12">
        <f t="shared" si="1"/>
        <v>1</v>
      </c>
      <c r="Q28" s="12">
        <f t="shared" si="3"/>
        <v>1</v>
      </c>
    </row>
    <row r="29" spans="1:17" x14ac:dyDescent="0.4">
      <c r="A29" s="30">
        <v>27</v>
      </c>
      <c r="B29" s="25" t="s">
        <v>20</v>
      </c>
      <c r="D29" s="34" t="s">
        <v>27</v>
      </c>
      <c r="E29" s="35">
        <v>27</v>
      </c>
      <c r="F29" s="67"/>
      <c r="G29" s="68"/>
      <c r="H29" s="68"/>
      <c r="I29" s="69"/>
      <c r="J29" s="70"/>
      <c r="K29" s="82"/>
      <c r="L29" s="82"/>
      <c r="M29" s="71"/>
      <c r="N29" s="12">
        <f t="shared" si="0"/>
        <v>0</v>
      </c>
      <c r="O29" s="12">
        <f t="shared" si="2"/>
        <v>0</v>
      </c>
      <c r="P29" s="12">
        <f t="shared" si="1"/>
        <v>0</v>
      </c>
      <c r="Q29" s="12">
        <f t="shared" si="3"/>
        <v>0</v>
      </c>
    </row>
    <row r="30" spans="1:17" x14ac:dyDescent="0.4">
      <c r="A30" s="30">
        <v>28</v>
      </c>
      <c r="B30" s="24" t="s">
        <v>68</v>
      </c>
      <c r="D30" s="37" t="s">
        <v>28</v>
      </c>
      <c r="E30" s="35">
        <v>28</v>
      </c>
      <c r="F30" s="56">
        <v>0.19370046498688098</v>
      </c>
      <c r="G30" s="57">
        <v>0.10664943850354436</v>
      </c>
      <c r="H30" s="57">
        <v>-0.31672503631030935</v>
      </c>
      <c r="I30" s="63">
        <v>-8</v>
      </c>
      <c r="J30" s="37">
        <v>-3</v>
      </c>
      <c r="K30" s="83">
        <v>0</v>
      </c>
      <c r="L30" s="83"/>
      <c r="M30" s="61">
        <v>-5</v>
      </c>
      <c r="N30" s="12">
        <f t="shared" si="0"/>
        <v>-3</v>
      </c>
      <c r="O30" s="12">
        <f t="shared" si="2"/>
        <v>3</v>
      </c>
      <c r="P30" s="12">
        <f t="shared" si="1"/>
        <v>-5</v>
      </c>
      <c r="Q30" s="12">
        <f t="shared" si="3"/>
        <v>5</v>
      </c>
    </row>
    <row r="31" spans="1:17" x14ac:dyDescent="0.4">
      <c r="A31" s="30">
        <v>29</v>
      </c>
      <c r="B31" s="24" t="s">
        <v>21</v>
      </c>
      <c r="D31" s="37" t="s">
        <v>29</v>
      </c>
      <c r="E31" s="35">
        <v>29</v>
      </c>
      <c r="F31" s="56">
        <v>0.48500369482035754</v>
      </c>
      <c r="G31" s="57">
        <v>0.19454816172958034</v>
      </c>
      <c r="H31" s="57">
        <v>-0.33877474448874911</v>
      </c>
      <c r="I31" s="63">
        <v>1</v>
      </c>
      <c r="J31" s="37">
        <v>-3</v>
      </c>
      <c r="K31" s="83">
        <v>9</v>
      </c>
      <c r="L31" s="83"/>
      <c r="M31" s="61">
        <v>-5</v>
      </c>
      <c r="N31" s="12">
        <f t="shared" si="0"/>
        <v>6</v>
      </c>
      <c r="O31" s="12">
        <f t="shared" si="2"/>
        <v>6</v>
      </c>
      <c r="P31" s="12">
        <f t="shared" si="1"/>
        <v>-5</v>
      </c>
      <c r="Q31" s="12">
        <f t="shared" si="3"/>
        <v>5</v>
      </c>
    </row>
    <row r="32" spans="1:17" x14ac:dyDescent="0.4">
      <c r="A32" s="30">
        <v>30</v>
      </c>
      <c r="B32" s="25" t="s">
        <v>29</v>
      </c>
      <c r="D32" s="34" t="s">
        <v>30</v>
      </c>
      <c r="E32" s="35">
        <v>30</v>
      </c>
      <c r="F32" s="56">
        <v>0.10303333084066435</v>
      </c>
      <c r="G32" s="57">
        <v>6.1026935032606033E-2</v>
      </c>
      <c r="H32" s="57">
        <v>-0.2125412119827319</v>
      </c>
      <c r="I32" s="63">
        <v>-11</v>
      </c>
      <c r="J32" s="37">
        <v>-3</v>
      </c>
      <c r="K32" s="83">
        <v>-5</v>
      </c>
      <c r="L32" s="83"/>
      <c r="M32" s="61">
        <v>-3</v>
      </c>
      <c r="N32" s="12">
        <f t="shared" si="0"/>
        <v>-8</v>
      </c>
      <c r="O32" s="12">
        <f t="shared" si="2"/>
        <v>8</v>
      </c>
      <c r="P32" s="12">
        <f t="shared" si="1"/>
        <v>-3</v>
      </c>
      <c r="Q32" s="12">
        <f t="shared" si="3"/>
        <v>3</v>
      </c>
    </row>
    <row r="33" spans="1:17" ht="14.65" x14ac:dyDescent="0.4">
      <c r="A33" s="30">
        <v>31</v>
      </c>
      <c r="B33" s="25" t="s">
        <v>25</v>
      </c>
      <c r="D33" s="39" t="s">
        <v>118</v>
      </c>
      <c r="E33" s="35">
        <v>31</v>
      </c>
      <c r="F33" s="56">
        <v>-1.0515284406321879E-2</v>
      </c>
      <c r="G33" s="57">
        <v>-4.5134736424057076E-2</v>
      </c>
      <c r="H33" s="57">
        <v>0.46807550594732739</v>
      </c>
      <c r="I33" s="63">
        <v>-13</v>
      </c>
      <c r="J33" s="37">
        <v>-3</v>
      </c>
      <c r="K33" s="83">
        <v>-16</v>
      </c>
      <c r="L33" s="83"/>
      <c r="M33" s="61">
        <v>6</v>
      </c>
      <c r="N33" s="12">
        <f t="shared" si="0"/>
        <v>-19</v>
      </c>
      <c r="O33" s="12">
        <f t="shared" si="2"/>
        <v>19</v>
      </c>
      <c r="P33" s="12">
        <f t="shared" si="1"/>
        <v>6</v>
      </c>
      <c r="Q33" s="12">
        <f t="shared" si="3"/>
        <v>6</v>
      </c>
    </row>
    <row r="34" spans="1:17" x14ac:dyDescent="0.4">
      <c r="A34" s="30">
        <v>32</v>
      </c>
      <c r="B34" s="26" t="s">
        <v>42</v>
      </c>
      <c r="D34" s="34" t="s">
        <v>32</v>
      </c>
      <c r="E34" s="35">
        <v>32</v>
      </c>
      <c r="F34" s="56">
        <v>1.1392865591099262</v>
      </c>
      <c r="G34" s="57">
        <v>0.32431736951216239</v>
      </c>
      <c r="H34" s="57">
        <v>-0.21859133002467646</v>
      </c>
      <c r="I34" s="63">
        <v>13</v>
      </c>
      <c r="J34" s="37">
        <v>-3</v>
      </c>
      <c r="K34" s="83">
        <v>18</v>
      </c>
      <c r="L34" s="83"/>
      <c r="M34" s="61">
        <v>-2</v>
      </c>
      <c r="N34" s="12">
        <f t="shared" si="0"/>
        <v>15</v>
      </c>
      <c r="O34" s="12">
        <f t="shared" si="2"/>
        <v>15</v>
      </c>
      <c r="P34" s="12">
        <f t="shared" si="1"/>
        <v>-2</v>
      </c>
      <c r="Q34" s="12">
        <f t="shared" si="3"/>
        <v>2</v>
      </c>
    </row>
    <row r="35" spans="1:17" x14ac:dyDescent="0.4">
      <c r="A35" s="30">
        <v>33</v>
      </c>
      <c r="B35" s="24" t="s">
        <v>38</v>
      </c>
      <c r="D35" s="37" t="s">
        <v>33</v>
      </c>
      <c r="E35" s="35">
        <v>33</v>
      </c>
      <c r="F35" s="56">
        <v>1.5276324719458643</v>
      </c>
      <c r="G35" s="57">
        <v>0.33733580865414914</v>
      </c>
      <c r="H35" s="57">
        <v>0.18025934558370138</v>
      </c>
      <c r="I35" s="63">
        <v>16</v>
      </c>
      <c r="J35" s="37">
        <v>-3</v>
      </c>
      <c r="K35" s="83">
        <v>16</v>
      </c>
      <c r="L35" s="83"/>
      <c r="M35" s="61">
        <v>3</v>
      </c>
      <c r="N35" s="12">
        <f t="shared" ref="N35:N66" si="4">+SUM(J35:K35)</f>
        <v>13</v>
      </c>
      <c r="O35" s="12">
        <f t="shared" si="2"/>
        <v>13</v>
      </c>
      <c r="P35" s="12">
        <f t="shared" ref="P35:P66" si="5">+SUM(L35:M35)</f>
        <v>3</v>
      </c>
      <c r="Q35" s="12">
        <f t="shared" si="3"/>
        <v>3</v>
      </c>
    </row>
    <row r="36" spans="1:17" x14ac:dyDescent="0.4">
      <c r="A36" s="30">
        <v>34</v>
      </c>
      <c r="B36" s="26" t="s">
        <v>36</v>
      </c>
      <c r="D36" s="34" t="s">
        <v>34</v>
      </c>
      <c r="E36" s="35">
        <v>34</v>
      </c>
      <c r="F36" s="56">
        <v>0.80435540259442018</v>
      </c>
      <c r="G36" s="57">
        <v>0.19882486732373006</v>
      </c>
      <c r="H36" s="57">
        <v>0.14858907319361769</v>
      </c>
      <c r="I36" s="63">
        <v>6</v>
      </c>
      <c r="J36" s="37">
        <v>-3</v>
      </c>
      <c r="K36" s="83">
        <v>9</v>
      </c>
      <c r="L36" s="83"/>
      <c r="M36" s="61">
        <v>0</v>
      </c>
      <c r="N36" s="12">
        <f t="shared" si="4"/>
        <v>6</v>
      </c>
      <c r="O36" s="12">
        <f t="shared" si="2"/>
        <v>6</v>
      </c>
      <c r="P36" s="12">
        <f t="shared" si="5"/>
        <v>0</v>
      </c>
      <c r="Q36" s="12">
        <f t="shared" si="3"/>
        <v>0</v>
      </c>
    </row>
    <row r="37" spans="1:17" x14ac:dyDescent="0.4">
      <c r="A37" s="30">
        <v>35</v>
      </c>
      <c r="B37" s="25" t="s">
        <v>24</v>
      </c>
      <c r="D37" s="34" t="s">
        <v>35</v>
      </c>
      <c r="E37" s="35">
        <v>35</v>
      </c>
      <c r="F37" s="56">
        <v>5.1127346177385125E-2</v>
      </c>
      <c r="G37" s="57">
        <v>4.0774558292290264E-2</v>
      </c>
      <c r="H37" s="57">
        <v>-0.189495030946359</v>
      </c>
      <c r="I37" s="63">
        <v>-11</v>
      </c>
      <c r="J37" s="37">
        <v>-3</v>
      </c>
      <c r="K37" s="83">
        <v>-5</v>
      </c>
      <c r="L37" s="83"/>
      <c r="M37" s="61">
        <v>-3</v>
      </c>
      <c r="N37" s="12">
        <f t="shared" si="4"/>
        <v>-8</v>
      </c>
      <c r="O37" s="12">
        <f t="shared" si="2"/>
        <v>8</v>
      </c>
      <c r="P37" s="12">
        <f t="shared" si="5"/>
        <v>-3</v>
      </c>
      <c r="Q37" s="12">
        <f t="shared" si="3"/>
        <v>3</v>
      </c>
    </row>
    <row r="38" spans="1:17" x14ac:dyDescent="0.4">
      <c r="A38" s="30">
        <v>36</v>
      </c>
      <c r="B38" s="25" t="s">
        <v>46</v>
      </c>
      <c r="D38" s="40" t="s">
        <v>36</v>
      </c>
      <c r="E38" s="35">
        <v>36</v>
      </c>
      <c r="F38" s="56">
        <v>0.29449702761562846</v>
      </c>
      <c r="G38" s="57">
        <v>0.10230866790951088</v>
      </c>
      <c r="H38" s="57">
        <v>-9.7236435071964333E-2</v>
      </c>
      <c r="I38" s="63">
        <v>-2</v>
      </c>
      <c r="J38" s="37">
        <v>-3</v>
      </c>
      <c r="K38" s="83">
        <v>-1</v>
      </c>
      <c r="L38" s="83"/>
      <c r="M38" s="61">
        <v>2</v>
      </c>
      <c r="N38" s="12">
        <f t="shared" si="4"/>
        <v>-4</v>
      </c>
      <c r="O38" s="12">
        <f t="shared" si="2"/>
        <v>4</v>
      </c>
      <c r="P38" s="12">
        <f t="shared" si="5"/>
        <v>2</v>
      </c>
      <c r="Q38" s="12">
        <f t="shared" si="3"/>
        <v>2</v>
      </c>
    </row>
    <row r="39" spans="1:17" x14ac:dyDescent="0.4">
      <c r="A39" s="30">
        <v>37</v>
      </c>
      <c r="B39" s="24" t="s">
        <v>26</v>
      </c>
      <c r="D39" s="37" t="s">
        <v>37</v>
      </c>
      <c r="E39" s="35">
        <v>37</v>
      </c>
      <c r="F39" s="56">
        <v>0.70040440894391232</v>
      </c>
      <c r="G39" s="57">
        <v>0.14407342637217591</v>
      </c>
      <c r="H39" s="57">
        <v>0.4641008746640376</v>
      </c>
      <c r="I39" s="63">
        <v>6</v>
      </c>
      <c r="J39" s="37">
        <v>-3</v>
      </c>
      <c r="K39" s="83">
        <v>3</v>
      </c>
      <c r="L39" s="83"/>
      <c r="M39" s="61">
        <v>6</v>
      </c>
      <c r="N39" s="12">
        <f t="shared" si="4"/>
        <v>0</v>
      </c>
      <c r="O39" s="12">
        <f t="shared" si="2"/>
        <v>0</v>
      </c>
      <c r="P39" s="12">
        <f t="shared" si="5"/>
        <v>6</v>
      </c>
      <c r="Q39" s="12">
        <f t="shared" si="3"/>
        <v>6</v>
      </c>
    </row>
    <row r="40" spans="1:17" x14ac:dyDescent="0.4">
      <c r="A40" s="30">
        <v>38</v>
      </c>
      <c r="B40" s="24" t="s">
        <v>53</v>
      </c>
      <c r="D40" s="34" t="s">
        <v>38</v>
      </c>
      <c r="E40" s="35">
        <v>38</v>
      </c>
      <c r="F40" s="56">
        <v>0.27068864886591681</v>
      </c>
      <c r="G40" s="57">
        <v>-3.8484775627431689E-2</v>
      </c>
      <c r="H40" s="57">
        <v>1.9208460421564735</v>
      </c>
      <c r="I40" s="63">
        <v>-5</v>
      </c>
      <c r="J40" s="37">
        <v>-3</v>
      </c>
      <c r="K40" s="83">
        <v>-19</v>
      </c>
      <c r="L40" s="83"/>
      <c r="M40" s="61">
        <v>17</v>
      </c>
      <c r="N40" s="12">
        <f t="shared" si="4"/>
        <v>-22</v>
      </c>
      <c r="O40" s="12">
        <f t="shared" si="2"/>
        <v>22</v>
      </c>
      <c r="P40" s="12">
        <f t="shared" si="5"/>
        <v>17</v>
      </c>
      <c r="Q40" s="12">
        <f t="shared" si="3"/>
        <v>17</v>
      </c>
    </row>
    <row r="41" spans="1:17" x14ac:dyDescent="0.4">
      <c r="A41" s="30">
        <v>39</v>
      </c>
      <c r="B41" s="24" t="s">
        <v>78</v>
      </c>
      <c r="D41" s="37" t="s">
        <v>39</v>
      </c>
      <c r="E41" s="35">
        <v>39</v>
      </c>
      <c r="F41" s="56">
        <v>-0.3210672841472475</v>
      </c>
      <c r="G41" s="57">
        <v>-8.2410665511125081E-2</v>
      </c>
      <c r="H41" s="57">
        <v>-0.32135109027705633</v>
      </c>
      <c r="I41" s="63">
        <v>-25</v>
      </c>
      <c r="J41" s="37">
        <v>-3</v>
      </c>
      <c r="K41" s="83">
        <v>-16</v>
      </c>
      <c r="L41" s="83"/>
      <c r="M41" s="61">
        <v>-6</v>
      </c>
      <c r="N41" s="12">
        <f t="shared" si="4"/>
        <v>-19</v>
      </c>
      <c r="O41" s="12">
        <f t="shared" si="2"/>
        <v>19</v>
      </c>
      <c r="P41" s="12">
        <f t="shared" si="5"/>
        <v>-6</v>
      </c>
      <c r="Q41" s="12">
        <f t="shared" si="3"/>
        <v>6</v>
      </c>
    </row>
    <row r="42" spans="1:17" x14ac:dyDescent="0.4">
      <c r="A42" s="30">
        <v>40</v>
      </c>
      <c r="B42" s="24" t="s">
        <v>34</v>
      </c>
      <c r="D42" s="37" t="s">
        <v>40</v>
      </c>
      <c r="E42" s="35">
        <v>40</v>
      </c>
      <c r="F42" s="56">
        <v>0.84772216361397335</v>
      </c>
      <c r="G42" s="57">
        <v>3.679043582005237E-2</v>
      </c>
      <c r="H42" s="57">
        <v>3.5571156495185692</v>
      </c>
      <c r="I42" s="63">
        <v>6</v>
      </c>
      <c r="J42" s="37">
        <v>-3</v>
      </c>
      <c r="K42" s="83">
        <v>-9</v>
      </c>
      <c r="L42" s="83"/>
      <c r="M42" s="61">
        <v>18</v>
      </c>
      <c r="N42" s="12">
        <f t="shared" si="4"/>
        <v>-12</v>
      </c>
      <c r="O42" s="12">
        <f t="shared" si="2"/>
        <v>12</v>
      </c>
      <c r="P42" s="12">
        <f t="shared" si="5"/>
        <v>18</v>
      </c>
      <c r="Q42" s="12">
        <f t="shared" si="3"/>
        <v>18</v>
      </c>
    </row>
    <row r="43" spans="1:17" x14ac:dyDescent="0.4">
      <c r="A43" s="30">
        <v>41</v>
      </c>
      <c r="B43" s="24" t="s">
        <v>14</v>
      </c>
      <c r="D43" s="41" t="s">
        <v>41</v>
      </c>
      <c r="E43" s="35">
        <v>41</v>
      </c>
      <c r="F43" s="56">
        <v>1.5767989017263471</v>
      </c>
      <c r="G43" s="57">
        <v>0.41371427263532357</v>
      </c>
      <c r="H43" s="57">
        <v>-0.2414458555202319</v>
      </c>
      <c r="I43" s="63">
        <v>17</v>
      </c>
      <c r="J43" s="37">
        <v>-3</v>
      </c>
      <c r="K43" s="83">
        <v>22</v>
      </c>
      <c r="L43" s="83"/>
      <c r="M43" s="61">
        <v>-2</v>
      </c>
      <c r="N43" s="12">
        <f t="shared" si="4"/>
        <v>19</v>
      </c>
      <c r="O43" s="12">
        <f t="shared" si="2"/>
        <v>19</v>
      </c>
      <c r="P43" s="12">
        <f t="shared" si="5"/>
        <v>-2</v>
      </c>
      <c r="Q43" s="12">
        <f t="shared" si="3"/>
        <v>2</v>
      </c>
    </row>
    <row r="44" spans="1:17" x14ac:dyDescent="0.4">
      <c r="A44" s="30">
        <v>42</v>
      </c>
      <c r="B44" s="25" t="s">
        <v>60</v>
      </c>
      <c r="D44" s="40" t="s">
        <v>42</v>
      </c>
      <c r="E44" s="35">
        <v>42</v>
      </c>
      <c r="F44" s="56">
        <v>8.8128748309870719E-2</v>
      </c>
      <c r="G44" s="57">
        <v>-3.448247162152196E-3</v>
      </c>
      <c r="H44" s="57">
        <v>0.32905273579930427</v>
      </c>
      <c r="I44" s="63">
        <v>-10</v>
      </c>
      <c r="J44" s="37">
        <v>-3</v>
      </c>
      <c r="K44" s="83">
        <v>-11</v>
      </c>
      <c r="L44" s="83"/>
      <c r="M44" s="61">
        <v>4</v>
      </c>
      <c r="N44" s="12">
        <f t="shared" si="4"/>
        <v>-14</v>
      </c>
      <c r="O44" s="12">
        <f t="shared" si="2"/>
        <v>14</v>
      </c>
      <c r="P44" s="12">
        <f t="shared" si="5"/>
        <v>4</v>
      </c>
      <c r="Q44" s="12">
        <f t="shared" si="3"/>
        <v>4</v>
      </c>
    </row>
    <row r="45" spans="1:17" x14ac:dyDescent="0.4">
      <c r="A45" s="30">
        <v>43</v>
      </c>
      <c r="B45" s="25" t="s">
        <v>37</v>
      </c>
      <c r="D45" s="42" t="s">
        <v>44</v>
      </c>
      <c r="E45" s="35">
        <v>43</v>
      </c>
      <c r="F45" s="67"/>
      <c r="G45" s="68"/>
      <c r="H45" s="68"/>
      <c r="I45" s="69"/>
      <c r="J45" s="70"/>
      <c r="K45" s="82"/>
      <c r="L45" s="82"/>
      <c r="M45" s="71"/>
      <c r="N45" s="12">
        <f t="shared" si="4"/>
        <v>0</v>
      </c>
      <c r="O45" s="12">
        <f t="shared" si="2"/>
        <v>0</v>
      </c>
      <c r="P45" s="12">
        <f t="shared" si="5"/>
        <v>0</v>
      </c>
      <c r="Q45" s="12">
        <f t="shared" si="3"/>
        <v>0</v>
      </c>
    </row>
    <row r="46" spans="1:17" x14ac:dyDescent="0.4">
      <c r="A46" s="30">
        <v>44</v>
      </c>
      <c r="B46" s="24" t="s">
        <v>45</v>
      </c>
      <c r="D46" s="41" t="s">
        <v>45</v>
      </c>
      <c r="E46" s="35">
        <v>44</v>
      </c>
      <c r="F46" s="56">
        <v>0.65025134915367189</v>
      </c>
      <c r="G46" s="57">
        <v>0.17667360307979996</v>
      </c>
      <c r="H46" s="57">
        <v>3.9312425606838231E-2</v>
      </c>
      <c r="I46" s="63">
        <v>0</v>
      </c>
      <c r="J46" s="37">
        <v>-4</v>
      </c>
      <c r="K46" s="83">
        <v>3</v>
      </c>
      <c r="L46" s="83"/>
      <c r="M46" s="61">
        <v>1</v>
      </c>
      <c r="N46" s="12">
        <f t="shared" si="4"/>
        <v>-1</v>
      </c>
      <c r="O46" s="12">
        <f t="shared" si="2"/>
        <v>1</v>
      </c>
      <c r="P46" s="12">
        <f t="shared" si="5"/>
        <v>1</v>
      </c>
      <c r="Q46" s="12">
        <f t="shared" si="3"/>
        <v>1</v>
      </c>
    </row>
    <row r="47" spans="1:17" x14ac:dyDescent="0.4">
      <c r="A47" s="30">
        <v>45</v>
      </c>
      <c r="B47" s="25" t="s">
        <v>32</v>
      </c>
      <c r="D47" s="41" t="s">
        <v>43</v>
      </c>
      <c r="E47" s="35">
        <v>45</v>
      </c>
      <c r="F47" s="56">
        <v>1.1949555732015247</v>
      </c>
      <c r="G47" s="57">
        <v>0.34008838220459037</v>
      </c>
      <c r="H47" s="57">
        <v>-0.24128844514118253</v>
      </c>
      <c r="I47" s="63">
        <v>8</v>
      </c>
      <c r="J47" s="37">
        <v>-4</v>
      </c>
      <c r="K47" s="83">
        <v>16</v>
      </c>
      <c r="L47" s="83"/>
      <c r="M47" s="61">
        <v>-4</v>
      </c>
      <c r="N47" s="12">
        <f t="shared" si="4"/>
        <v>12</v>
      </c>
      <c r="O47" s="12">
        <f t="shared" si="2"/>
        <v>12</v>
      </c>
      <c r="P47" s="12">
        <f t="shared" si="5"/>
        <v>-4</v>
      </c>
      <c r="Q47" s="12">
        <f t="shared" si="3"/>
        <v>4</v>
      </c>
    </row>
    <row r="48" spans="1:17" x14ac:dyDescent="0.4">
      <c r="A48" s="30">
        <v>46</v>
      </c>
      <c r="B48" s="25" t="s">
        <v>40</v>
      </c>
      <c r="D48" s="37" t="s">
        <v>46</v>
      </c>
      <c r="E48" s="35">
        <v>46</v>
      </c>
      <c r="F48" s="56">
        <v>0.19039668560264844</v>
      </c>
      <c r="G48" s="57">
        <v>2.9458163851878938E-2</v>
      </c>
      <c r="H48" s="57">
        <v>0.29895846738061493</v>
      </c>
      <c r="I48" s="63">
        <v>-10</v>
      </c>
      <c r="J48" s="37">
        <v>-4</v>
      </c>
      <c r="K48" s="83">
        <v>-12</v>
      </c>
      <c r="L48" s="83"/>
      <c r="M48" s="61">
        <v>6</v>
      </c>
      <c r="N48" s="12">
        <f t="shared" si="4"/>
        <v>-16</v>
      </c>
      <c r="O48" s="12">
        <f t="shared" si="2"/>
        <v>16</v>
      </c>
      <c r="P48" s="12">
        <f t="shared" si="5"/>
        <v>6</v>
      </c>
      <c r="Q48" s="12">
        <f t="shared" si="3"/>
        <v>6</v>
      </c>
    </row>
    <row r="49" spans="1:17" x14ac:dyDescent="0.4">
      <c r="A49" s="30">
        <v>47</v>
      </c>
      <c r="B49" s="25" t="s">
        <v>66</v>
      </c>
      <c r="D49" s="34" t="s">
        <v>47</v>
      </c>
      <c r="E49" s="35">
        <v>47</v>
      </c>
      <c r="F49" s="67"/>
      <c r="G49" s="68"/>
      <c r="H49" s="68"/>
      <c r="I49" s="69"/>
      <c r="J49" s="70"/>
      <c r="K49" s="82"/>
      <c r="L49" s="82"/>
      <c r="M49" s="71"/>
      <c r="N49" s="12">
        <f t="shared" si="4"/>
        <v>0</v>
      </c>
      <c r="O49" s="12">
        <f t="shared" si="2"/>
        <v>0</v>
      </c>
      <c r="P49" s="12">
        <f t="shared" si="5"/>
        <v>0</v>
      </c>
      <c r="Q49" s="12">
        <f t="shared" si="3"/>
        <v>0</v>
      </c>
    </row>
    <row r="50" spans="1:17" x14ac:dyDescent="0.4">
      <c r="A50" s="30">
        <v>48</v>
      </c>
      <c r="B50" s="24" t="s">
        <v>95</v>
      </c>
      <c r="D50" s="37" t="s">
        <v>48</v>
      </c>
      <c r="E50" s="35">
        <v>48</v>
      </c>
      <c r="F50" s="56">
        <v>-0.22583641973218416</v>
      </c>
      <c r="G50" s="57">
        <v>-5.6712243273456586E-2</v>
      </c>
      <c r="H50" s="57">
        <v>-0.21530584181246715</v>
      </c>
      <c r="I50" s="63">
        <v>-26</v>
      </c>
      <c r="J50" s="37">
        <v>-5</v>
      </c>
      <c r="K50" s="83">
        <v>-16</v>
      </c>
      <c r="L50" s="83"/>
      <c r="M50" s="61">
        <v>-5</v>
      </c>
      <c r="N50" s="12">
        <f t="shared" si="4"/>
        <v>-21</v>
      </c>
      <c r="O50" s="12">
        <f t="shared" si="2"/>
        <v>21</v>
      </c>
      <c r="P50" s="12">
        <f t="shared" si="5"/>
        <v>-5</v>
      </c>
      <c r="Q50" s="12">
        <f t="shared" si="3"/>
        <v>5</v>
      </c>
    </row>
    <row r="51" spans="1:17" x14ac:dyDescent="0.4">
      <c r="A51" s="30">
        <v>49</v>
      </c>
      <c r="B51" s="25" t="s">
        <v>120</v>
      </c>
      <c r="D51" s="43" t="s">
        <v>49</v>
      </c>
      <c r="E51" s="35">
        <v>49</v>
      </c>
      <c r="F51" s="56">
        <v>-0.24767171165355406</v>
      </c>
      <c r="G51" s="57">
        <v>1.8000342581154793E-3</v>
      </c>
      <c r="H51" s="57">
        <v>-0.58102047902206466</v>
      </c>
      <c r="I51" s="63">
        <v>-26</v>
      </c>
      <c r="J51" s="37">
        <v>-5</v>
      </c>
      <c r="K51" s="83">
        <v>-9</v>
      </c>
      <c r="L51" s="83"/>
      <c r="M51" s="61">
        <v>-12</v>
      </c>
      <c r="N51" s="12">
        <f t="shared" si="4"/>
        <v>-14</v>
      </c>
      <c r="O51" s="12">
        <f t="shared" si="2"/>
        <v>14</v>
      </c>
      <c r="P51" s="12">
        <f t="shared" si="5"/>
        <v>-12</v>
      </c>
      <c r="Q51" s="12">
        <f t="shared" si="3"/>
        <v>12</v>
      </c>
    </row>
    <row r="52" spans="1:17" x14ac:dyDescent="0.4">
      <c r="A52" s="30">
        <v>50</v>
      </c>
      <c r="B52" s="24" t="s">
        <v>188</v>
      </c>
      <c r="D52" s="34" t="s">
        <v>50</v>
      </c>
      <c r="E52" s="35">
        <v>50</v>
      </c>
      <c r="F52" s="56">
        <v>1.3814465580166129</v>
      </c>
      <c r="G52" s="57">
        <v>0.34953087500892699</v>
      </c>
      <c r="H52" s="57">
        <v>-9.0344614979524174E-2</v>
      </c>
      <c r="I52" s="63">
        <v>11</v>
      </c>
      <c r="J52" s="37">
        <v>-5</v>
      </c>
      <c r="K52" s="83">
        <v>15</v>
      </c>
      <c r="L52" s="83"/>
      <c r="M52" s="61">
        <v>1</v>
      </c>
      <c r="N52" s="12">
        <f t="shared" si="4"/>
        <v>10</v>
      </c>
      <c r="O52" s="12">
        <f t="shared" si="2"/>
        <v>10</v>
      </c>
      <c r="P52" s="12">
        <f t="shared" si="5"/>
        <v>1</v>
      </c>
      <c r="Q52" s="12">
        <f t="shared" si="3"/>
        <v>1</v>
      </c>
    </row>
    <row r="53" spans="1:17" x14ac:dyDescent="0.4">
      <c r="A53" s="30">
        <v>51</v>
      </c>
      <c r="B53" s="25" t="s">
        <v>81</v>
      </c>
      <c r="D53" s="37" t="s">
        <v>51</v>
      </c>
      <c r="E53" s="35">
        <v>51</v>
      </c>
      <c r="F53" s="56">
        <v>2.7643504300003561</v>
      </c>
      <c r="G53" s="57">
        <v>0.58032511639903817</v>
      </c>
      <c r="H53" s="57">
        <v>-0.13233442857858757</v>
      </c>
      <c r="I53" s="63">
        <v>24</v>
      </c>
      <c r="J53" s="37">
        <v>-5</v>
      </c>
      <c r="K53" s="83">
        <v>31</v>
      </c>
      <c r="L53" s="83"/>
      <c r="M53" s="61">
        <v>-2</v>
      </c>
      <c r="N53" s="12">
        <f t="shared" si="4"/>
        <v>26</v>
      </c>
      <c r="O53" s="12">
        <f t="shared" si="2"/>
        <v>26</v>
      </c>
      <c r="P53" s="12">
        <f t="shared" si="5"/>
        <v>-2</v>
      </c>
      <c r="Q53" s="12">
        <f t="shared" si="3"/>
        <v>2</v>
      </c>
    </row>
    <row r="54" spans="1:17" x14ac:dyDescent="0.4">
      <c r="A54" s="30">
        <v>52</v>
      </c>
      <c r="B54" s="25" t="s">
        <v>82</v>
      </c>
      <c r="D54" s="37" t="s">
        <v>52</v>
      </c>
      <c r="E54" s="35">
        <v>52</v>
      </c>
      <c r="F54" s="56">
        <v>1.7610179859559278</v>
      </c>
      <c r="G54" s="57">
        <v>0.45916184652613823</v>
      </c>
      <c r="H54" s="57">
        <v>-0.29809783848610316</v>
      </c>
      <c r="I54" s="63">
        <v>14</v>
      </c>
      <c r="J54" s="37">
        <v>-5</v>
      </c>
      <c r="K54" s="83">
        <v>24</v>
      </c>
      <c r="L54" s="83"/>
      <c r="M54" s="61">
        <v>-5</v>
      </c>
      <c r="N54" s="12">
        <f t="shared" si="4"/>
        <v>19</v>
      </c>
      <c r="O54" s="12">
        <f t="shared" si="2"/>
        <v>19</v>
      </c>
      <c r="P54" s="12">
        <f t="shared" si="5"/>
        <v>-5</v>
      </c>
      <c r="Q54" s="12">
        <f t="shared" si="3"/>
        <v>5</v>
      </c>
    </row>
    <row r="55" spans="1:17" x14ac:dyDescent="0.4">
      <c r="A55" s="30">
        <v>53</v>
      </c>
      <c r="B55" s="24" t="s">
        <v>43</v>
      </c>
      <c r="D55" s="34" t="s">
        <v>53</v>
      </c>
      <c r="E55" s="35">
        <v>53</v>
      </c>
      <c r="F55" s="56">
        <v>0.17512358076964163</v>
      </c>
      <c r="G55" s="57">
        <v>7.6057715822939631E-2</v>
      </c>
      <c r="H55" s="57">
        <v>-0.16105631337152759</v>
      </c>
      <c r="I55" s="63">
        <v>-15</v>
      </c>
      <c r="J55" s="37">
        <v>-5</v>
      </c>
      <c r="K55" s="83">
        <v>-7</v>
      </c>
      <c r="L55" s="83"/>
      <c r="M55" s="61">
        <v>-3</v>
      </c>
      <c r="N55" s="12">
        <f t="shared" si="4"/>
        <v>-12</v>
      </c>
      <c r="O55" s="12">
        <f t="shared" si="2"/>
        <v>12</v>
      </c>
      <c r="P55" s="12">
        <f t="shared" si="5"/>
        <v>-3</v>
      </c>
      <c r="Q55" s="12">
        <f t="shared" si="3"/>
        <v>3</v>
      </c>
    </row>
    <row r="56" spans="1:17" x14ac:dyDescent="0.4">
      <c r="A56" s="30">
        <v>54</v>
      </c>
      <c r="B56" s="25" t="s">
        <v>58</v>
      </c>
      <c r="D56" s="37" t="s">
        <v>54</v>
      </c>
      <c r="E56" s="35">
        <v>54</v>
      </c>
      <c r="F56" s="56">
        <v>1.0185345105402002</v>
      </c>
      <c r="G56" s="57">
        <v>0.26263185847407899</v>
      </c>
      <c r="H56" s="57">
        <v>8.3646322628545544E-3</v>
      </c>
      <c r="I56" s="63">
        <v>2</v>
      </c>
      <c r="J56" s="37">
        <v>-5</v>
      </c>
      <c r="K56" s="83">
        <v>6</v>
      </c>
      <c r="L56" s="83"/>
      <c r="M56" s="61">
        <v>1</v>
      </c>
      <c r="N56" s="12">
        <f t="shared" si="4"/>
        <v>1</v>
      </c>
      <c r="O56" s="12">
        <f t="shared" si="2"/>
        <v>1</v>
      </c>
      <c r="P56" s="12">
        <f t="shared" si="5"/>
        <v>1</v>
      </c>
      <c r="Q56" s="12">
        <f t="shared" si="3"/>
        <v>1</v>
      </c>
    </row>
    <row r="57" spans="1:17" x14ac:dyDescent="0.4">
      <c r="A57" s="30">
        <v>55</v>
      </c>
      <c r="B57" s="26" t="s">
        <v>83</v>
      </c>
      <c r="D57" s="37" t="s">
        <v>55</v>
      </c>
      <c r="E57" s="35">
        <v>55</v>
      </c>
      <c r="F57" s="56">
        <v>1.1092079705684248</v>
      </c>
      <c r="G57" s="57">
        <v>0.28453102906011263</v>
      </c>
      <c r="H57" s="57">
        <v>-1.4500159201235596E-2</v>
      </c>
      <c r="I57" s="63">
        <v>4</v>
      </c>
      <c r="J57" s="37">
        <v>-5</v>
      </c>
      <c r="K57" s="83">
        <v>8</v>
      </c>
      <c r="L57" s="83"/>
      <c r="M57" s="61">
        <v>1</v>
      </c>
      <c r="N57" s="12">
        <f t="shared" si="4"/>
        <v>3</v>
      </c>
      <c r="O57" s="12">
        <f t="shared" si="2"/>
        <v>3</v>
      </c>
      <c r="P57" s="12">
        <f t="shared" si="5"/>
        <v>1</v>
      </c>
      <c r="Q57" s="12">
        <f t="shared" si="3"/>
        <v>1</v>
      </c>
    </row>
    <row r="58" spans="1:17" x14ac:dyDescent="0.4">
      <c r="A58" s="30">
        <v>56</v>
      </c>
      <c r="B58" s="25" t="s">
        <v>54</v>
      </c>
      <c r="D58" s="36" t="s">
        <v>56</v>
      </c>
      <c r="E58" s="35">
        <v>56</v>
      </c>
      <c r="F58" s="56">
        <v>1.1821026912567043</v>
      </c>
      <c r="G58" s="57">
        <v>0.11929520508376679</v>
      </c>
      <c r="H58" s="57">
        <v>2.7682058130204443</v>
      </c>
      <c r="I58" s="63">
        <v>7</v>
      </c>
      <c r="J58" s="37">
        <v>-5</v>
      </c>
      <c r="K58" s="83">
        <v>-5</v>
      </c>
      <c r="L58" s="83"/>
      <c r="M58" s="61">
        <v>17</v>
      </c>
      <c r="N58" s="12">
        <f t="shared" si="4"/>
        <v>-10</v>
      </c>
      <c r="O58" s="12">
        <f t="shared" si="2"/>
        <v>10</v>
      </c>
      <c r="P58" s="12">
        <f t="shared" si="5"/>
        <v>17</v>
      </c>
      <c r="Q58" s="12">
        <f t="shared" si="3"/>
        <v>17</v>
      </c>
    </row>
    <row r="59" spans="1:17" x14ac:dyDescent="0.4">
      <c r="A59" s="30">
        <v>57</v>
      </c>
      <c r="B59" s="24" t="s">
        <v>69</v>
      </c>
      <c r="D59" s="37" t="s">
        <v>57</v>
      </c>
      <c r="E59" s="35">
        <v>57</v>
      </c>
      <c r="F59" s="67"/>
      <c r="G59" s="68"/>
      <c r="H59" s="68"/>
      <c r="I59" s="69"/>
      <c r="J59" s="70"/>
      <c r="K59" s="82"/>
      <c r="L59" s="82"/>
      <c r="M59" s="71"/>
      <c r="N59" s="12">
        <f t="shared" si="4"/>
        <v>0</v>
      </c>
      <c r="O59" s="12">
        <f t="shared" si="2"/>
        <v>0</v>
      </c>
      <c r="P59" s="12">
        <f t="shared" si="5"/>
        <v>0</v>
      </c>
      <c r="Q59" s="12">
        <f t="shared" si="3"/>
        <v>0</v>
      </c>
    </row>
    <row r="60" spans="1:17" x14ac:dyDescent="0.4">
      <c r="A60" s="30">
        <v>58</v>
      </c>
      <c r="B60" s="25" t="s">
        <v>41</v>
      </c>
      <c r="D60" s="34" t="s">
        <v>58</v>
      </c>
      <c r="E60" s="35">
        <v>58</v>
      </c>
      <c r="F60" s="56">
        <v>0.63271660136128371</v>
      </c>
      <c r="G60" s="57">
        <v>0.20976771421974183</v>
      </c>
      <c r="H60" s="57">
        <v>-0.21582212442980098</v>
      </c>
      <c r="I60" s="63">
        <v>-4</v>
      </c>
      <c r="J60" s="37">
        <v>-6</v>
      </c>
      <c r="K60" s="83">
        <v>1</v>
      </c>
      <c r="L60" s="83"/>
      <c r="M60" s="61">
        <v>1</v>
      </c>
      <c r="N60" s="12">
        <f t="shared" si="4"/>
        <v>-5</v>
      </c>
      <c r="O60" s="12">
        <f t="shared" si="2"/>
        <v>5</v>
      </c>
      <c r="P60" s="12">
        <f t="shared" si="5"/>
        <v>1</v>
      </c>
      <c r="Q60" s="12">
        <f t="shared" si="3"/>
        <v>1</v>
      </c>
    </row>
    <row r="61" spans="1:17" x14ac:dyDescent="0.4">
      <c r="A61" s="30">
        <v>59</v>
      </c>
      <c r="B61" s="25" t="s">
        <v>55</v>
      </c>
      <c r="D61" s="37" t="s">
        <v>59</v>
      </c>
      <c r="E61" s="35">
        <v>59</v>
      </c>
      <c r="F61" s="56">
        <v>1.2528958416529745</v>
      </c>
      <c r="G61" s="57">
        <v>0.25778676302453118</v>
      </c>
      <c r="H61" s="57">
        <v>0.4513074516981801</v>
      </c>
      <c r="I61" s="63">
        <v>8</v>
      </c>
      <c r="J61" s="37">
        <v>-6</v>
      </c>
      <c r="K61" s="83">
        <v>5</v>
      </c>
      <c r="L61" s="83"/>
      <c r="M61" s="61">
        <v>9</v>
      </c>
      <c r="N61" s="12">
        <f t="shared" si="4"/>
        <v>-1</v>
      </c>
      <c r="O61" s="12">
        <f t="shared" si="2"/>
        <v>1</v>
      </c>
      <c r="P61" s="12">
        <f t="shared" si="5"/>
        <v>9</v>
      </c>
      <c r="Q61" s="12">
        <f t="shared" si="3"/>
        <v>9</v>
      </c>
    </row>
    <row r="62" spans="1:17" x14ac:dyDescent="0.4">
      <c r="A62" s="30">
        <v>60</v>
      </c>
      <c r="B62" s="25" t="s">
        <v>90</v>
      </c>
      <c r="D62" s="37" t="s">
        <v>60</v>
      </c>
      <c r="E62" s="35">
        <v>60</v>
      </c>
      <c r="F62" s="56">
        <v>1.1791207009691496E-2</v>
      </c>
      <c r="G62" s="57">
        <v>0.14243320612242383</v>
      </c>
      <c r="H62" s="57">
        <v>-0.68753965306411313</v>
      </c>
      <c r="I62" s="63">
        <v>-18</v>
      </c>
      <c r="J62" s="37">
        <v>-6</v>
      </c>
      <c r="K62" s="83">
        <v>3</v>
      </c>
      <c r="L62" s="83"/>
      <c r="M62" s="61">
        <v>-15</v>
      </c>
      <c r="N62" s="12">
        <f t="shared" si="4"/>
        <v>-3</v>
      </c>
      <c r="O62" s="12">
        <f t="shared" si="2"/>
        <v>3</v>
      </c>
      <c r="P62" s="12">
        <f t="shared" si="5"/>
        <v>-15</v>
      </c>
      <c r="Q62" s="12">
        <f t="shared" si="3"/>
        <v>15</v>
      </c>
    </row>
    <row r="63" spans="1:17" x14ac:dyDescent="0.4">
      <c r="A63" s="30">
        <v>61</v>
      </c>
      <c r="B63" s="25" t="s">
        <v>50</v>
      </c>
      <c r="D63" s="34" t="s">
        <v>61</v>
      </c>
      <c r="E63" s="35">
        <v>61</v>
      </c>
      <c r="F63" s="56">
        <v>3.3481573724861198</v>
      </c>
      <c r="G63" s="57">
        <v>0.70068014853588378</v>
      </c>
      <c r="H63" s="57">
        <v>-0.30926377552628559</v>
      </c>
      <c r="I63" s="63">
        <v>22</v>
      </c>
      <c r="J63" s="37">
        <v>-6</v>
      </c>
      <c r="K63" s="83">
        <v>29</v>
      </c>
      <c r="L63" s="83"/>
      <c r="M63" s="61">
        <v>-1</v>
      </c>
      <c r="N63" s="12">
        <f t="shared" si="4"/>
        <v>23</v>
      </c>
      <c r="O63" s="12">
        <f t="shared" si="2"/>
        <v>23</v>
      </c>
      <c r="P63" s="12">
        <f t="shared" si="5"/>
        <v>-1</v>
      </c>
      <c r="Q63" s="12">
        <f t="shared" si="3"/>
        <v>1</v>
      </c>
    </row>
    <row r="64" spans="1:17" x14ac:dyDescent="0.4">
      <c r="A64" s="30">
        <v>62</v>
      </c>
      <c r="B64" s="24" t="s">
        <v>103</v>
      </c>
      <c r="D64" s="37" t="s">
        <v>62</v>
      </c>
      <c r="E64" s="35">
        <v>62</v>
      </c>
      <c r="F64" s="67"/>
      <c r="G64" s="68"/>
      <c r="H64" s="68"/>
      <c r="I64" s="69"/>
      <c r="J64" s="70"/>
      <c r="K64" s="82"/>
      <c r="L64" s="82"/>
      <c r="M64" s="71"/>
      <c r="N64" s="12">
        <f t="shared" si="4"/>
        <v>0</v>
      </c>
      <c r="O64" s="12">
        <f t="shared" si="2"/>
        <v>0</v>
      </c>
      <c r="P64" s="12">
        <f t="shared" si="5"/>
        <v>0</v>
      </c>
      <c r="Q64" s="12">
        <f t="shared" si="3"/>
        <v>0</v>
      </c>
    </row>
    <row r="65" spans="1:17" x14ac:dyDescent="0.4">
      <c r="A65" s="30">
        <v>63</v>
      </c>
      <c r="B65" s="26" t="s">
        <v>56</v>
      </c>
      <c r="D65" s="38" t="s">
        <v>63</v>
      </c>
      <c r="E65" s="35">
        <v>63</v>
      </c>
      <c r="F65" s="56">
        <v>1.2293407288475993</v>
      </c>
      <c r="G65" s="57">
        <v>-1.7685486019750063E-2</v>
      </c>
      <c r="H65" s="57">
        <v>12.008843627780141</v>
      </c>
      <c r="I65" s="63">
        <v>6</v>
      </c>
      <c r="J65" s="37">
        <v>-7</v>
      </c>
      <c r="K65" s="83">
        <v>-11</v>
      </c>
      <c r="L65" s="83"/>
      <c r="M65" s="61">
        <v>24</v>
      </c>
      <c r="N65" s="12">
        <f t="shared" si="4"/>
        <v>-18</v>
      </c>
      <c r="O65" s="12">
        <f t="shared" si="2"/>
        <v>18</v>
      </c>
      <c r="P65" s="12">
        <f t="shared" si="5"/>
        <v>24</v>
      </c>
      <c r="Q65" s="12">
        <f t="shared" si="3"/>
        <v>24</v>
      </c>
    </row>
    <row r="66" spans="1:17" ht="14.65" x14ac:dyDescent="0.4">
      <c r="A66" s="30">
        <v>64</v>
      </c>
      <c r="B66" s="28" t="s">
        <v>193</v>
      </c>
      <c r="D66" s="39" t="s">
        <v>119</v>
      </c>
      <c r="E66" s="35">
        <v>64</v>
      </c>
      <c r="F66" s="56">
        <v>1.8883777875286447</v>
      </c>
      <c r="G66" s="57">
        <v>0.3878172666288271</v>
      </c>
      <c r="H66" s="57">
        <v>0.26174575387128352</v>
      </c>
      <c r="I66" s="63">
        <v>14</v>
      </c>
      <c r="J66" s="37">
        <v>-7</v>
      </c>
      <c r="K66" s="83">
        <v>14</v>
      </c>
      <c r="L66" s="83"/>
      <c r="M66" s="61">
        <v>7</v>
      </c>
      <c r="N66" s="12">
        <f t="shared" si="4"/>
        <v>7</v>
      </c>
      <c r="O66" s="12">
        <f t="shared" si="2"/>
        <v>7</v>
      </c>
      <c r="P66" s="12">
        <f t="shared" si="5"/>
        <v>7</v>
      </c>
      <c r="Q66" s="12">
        <f t="shared" si="3"/>
        <v>7</v>
      </c>
    </row>
    <row r="67" spans="1:17" x14ac:dyDescent="0.4">
      <c r="A67" s="30">
        <v>65</v>
      </c>
      <c r="B67" s="28" t="s">
        <v>194</v>
      </c>
      <c r="D67" s="37" t="s">
        <v>65</v>
      </c>
      <c r="E67" s="35">
        <v>65</v>
      </c>
      <c r="F67" s="67"/>
      <c r="G67" s="68"/>
      <c r="H67" s="68"/>
      <c r="I67" s="69"/>
      <c r="J67" s="70"/>
      <c r="K67" s="82"/>
      <c r="L67" s="82"/>
      <c r="M67" s="71"/>
      <c r="N67" s="12">
        <f t="shared" ref="N67:N98" si="6">+SUM(J67:K67)</f>
        <v>0</v>
      </c>
      <c r="O67" s="12">
        <f t="shared" si="2"/>
        <v>0</v>
      </c>
      <c r="P67" s="12">
        <f t="shared" ref="P67:P98" si="7">+SUM(L67:M67)</f>
        <v>0</v>
      </c>
      <c r="Q67" s="12">
        <f t="shared" si="3"/>
        <v>0</v>
      </c>
    </row>
    <row r="68" spans="1:17" x14ac:dyDescent="0.4">
      <c r="A68" s="30">
        <v>66</v>
      </c>
      <c r="B68" s="25" t="s">
        <v>52</v>
      </c>
      <c r="D68" s="34" t="s">
        <v>66</v>
      </c>
      <c r="E68" s="35">
        <v>66</v>
      </c>
      <c r="F68" s="56">
        <v>4.5087897233231367E-2</v>
      </c>
      <c r="G68" s="57">
        <v>2.2391526212542479E-2</v>
      </c>
      <c r="H68" s="57">
        <v>-6.4822221788320866E-2</v>
      </c>
      <c r="I68" s="63">
        <v>-19</v>
      </c>
      <c r="J68" s="37">
        <v>-8</v>
      </c>
      <c r="K68" s="83">
        <v>-11</v>
      </c>
      <c r="L68" s="83"/>
      <c r="M68" s="61">
        <v>0</v>
      </c>
      <c r="N68" s="12">
        <f t="shared" si="6"/>
        <v>-19</v>
      </c>
      <c r="O68" s="12">
        <f t="shared" ref="O68:O114" si="8">+ABS(N68)</f>
        <v>19</v>
      </c>
      <c r="P68" s="12">
        <f t="shared" si="7"/>
        <v>0</v>
      </c>
      <c r="Q68" s="12">
        <f t="shared" ref="Q68:Q114" si="9">+ABS(P68)</f>
        <v>0</v>
      </c>
    </row>
    <row r="69" spans="1:17" x14ac:dyDescent="0.4">
      <c r="A69" s="30">
        <v>67</v>
      </c>
      <c r="B69" s="25" t="s">
        <v>59</v>
      </c>
      <c r="D69" s="42" t="s">
        <v>68</v>
      </c>
      <c r="E69" s="35">
        <v>67</v>
      </c>
      <c r="F69" s="56">
        <v>-0.42000083241725172</v>
      </c>
      <c r="G69" s="57">
        <v>-0.14154673981996302</v>
      </c>
      <c r="H69" s="57">
        <v>-0.2293899447274993</v>
      </c>
      <c r="I69" s="63">
        <v>-39</v>
      </c>
      <c r="J69" s="37">
        <v>-8</v>
      </c>
      <c r="K69" s="83">
        <v>-28</v>
      </c>
      <c r="L69" s="83"/>
      <c r="M69" s="61">
        <v>-3</v>
      </c>
      <c r="N69" s="12">
        <f t="shared" si="6"/>
        <v>-36</v>
      </c>
      <c r="O69" s="12">
        <f t="shared" si="8"/>
        <v>36</v>
      </c>
      <c r="P69" s="12">
        <f t="shared" si="7"/>
        <v>-3</v>
      </c>
      <c r="Q69" s="12">
        <f t="shared" si="9"/>
        <v>3</v>
      </c>
    </row>
    <row r="70" spans="1:17" x14ac:dyDescent="0.4">
      <c r="A70" s="30">
        <v>68</v>
      </c>
      <c r="B70" s="26" t="s">
        <v>192</v>
      </c>
      <c r="D70" s="41" t="s">
        <v>69</v>
      </c>
      <c r="E70" s="35">
        <v>68</v>
      </c>
      <c r="F70" s="56">
        <v>0.48778434432889051</v>
      </c>
      <c r="G70" s="57">
        <v>0.1221385815527043</v>
      </c>
      <c r="H70" s="57">
        <v>0.16734315544836798</v>
      </c>
      <c r="I70" s="63">
        <v>-11</v>
      </c>
      <c r="J70" s="37">
        <v>-8</v>
      </c>
      <c r="K70" s="83">
        <v>-6</v>
      </c>
      <c r="L70" s="83"/>
      <c r="M70" s="61">
        <v>3</v>
      </c>
      <c r="N70" s="12">
        <f t="shared" si="6"/>
        <v>-14</v>
      </c>
      <c r="O70" s="12">
        <f t="shared" si="8"/>
        <v>14</v>
      </c>
      <c r="P70" s="12">
        <f t="shared" si="7"/>
        <v>3</v>
      </c>
      <c r="Q70" s="12">
        <f t="shared" si="9"/>
        <v>3</v>
      </c>
    </row>
    <row r="71" spans="1:17" x14ac:dyDescent="0.4">
      <c r="A71" s="30">
        <v>69</v>
      </c>
      <c r="B71" s="28" t="s">
        <v>191</v>
      </c>
      <c r="D71" s="42" t="s">
        <v>70</v>
      </c>
      <c r="E71" s="35">
        <v>69</v>
      </c>
      <c r="F71" s="67"/>
      <c r="G71" s="68"/>
      <c r="H71" s="68"/>
      <c r="I71" s="69"/>
      <c r="J71" s="70"/>
      <c r="K71" s="82"/>
      <c r="L71" s="82"/>
      <c r="M71" s="71"/>
      <c r="N71" s="12">
        <f t="shared" si="6"/>
        <v>0</v>
      </c>
      <c r="O71" s="12">
        <f t="shared" si="8"/>
        <v>0</v>
      </c>
      <c r="P71" s="12">
        <f t="shared" si="7"/>
        <v>0</v>
      </c>
      <c r="Q71" s="12">
        <f t="shared" si="9"/>
        <v>0</v>
      </c>
    </row>
    <row r="72" spans="1:17" x14ac:dyDescent="0.4">
      <c r="A72" s="30">
        <v>70</v>
      </c>
      <c r="B72" s="24" t="s">
        <v>85</v>
      </c>
      <c r="D72" s="42" t="s">
        <v>67</v>
      </c>
      <c r="E72" s="35">
        <v>70</v>
      </c>
      <c r="F72" s="56">
        <v>2.2804535904385679</v>
      </c>
      <c r="G72" s="57">
        <v>0.50454793889933236</v>
      </c>
      <c r="H72" s="57">
        <v>-0.10639038178683913</v>
      </c>
      <c r="I72" s="63">
        <v>11</v>
      </c>
      <c r="J72" s="37">
        <v>-9</v>
      </c>
      <c r="K72" s="83">
        <v>21</v>
      </c>
      <c r="L72" s="83"/>
      <c r="M72" s="61">
        <v>-1</v>
      </c>
      <c r="N72" s="12">
        <f t="shared" si="6"/>
        <v>12</v>
      </c>
      <c r="O72" s="12">
        <f t="shared" si="8"/>
        <v>12</v>
      </c>
      <c r="P72" s="12">
        <f t="shared" si="7"/>
        <v>-1</v>
      </c>
      <c r="Q72" s="12">
        <f t="shared" si="9"/>
        <v>1</v>
      </c>
    </row>
    <row r="73" spans="1:17" x14ac:dyDescent="0.4">
      <c r="A73" s="30">
        <v>71</v>
      </c>
      <c r="B73" s="25" t="s">
        <v>72</v>
      </c>
      <c r="D73" s="37" t="s">
        <v>71</v>
      </c>
      <c r="E73" s="35">
        <v>71</v>
      </c>
      <c r="F73" s="56">
        <v>6.3196387787766861</v>
      </c>
      <c r="G73" s="57">
        <v>0.67941366357359634</v>
      </c>
      <c r="H73" s="57">
        <v>2.6901982581357418</v>
      </c>
      <c r="I73" s="63">
        <v>19</v>
      </c>
      <c r="J73" s="37">
        <v>-9</v>
      </c>
      <c r="K73" s="83">
        <v>19</v>
      </c>
      <c r="L73" s="83"/>
      <c r="M73" s="61">
        <v>9</v>
      </c>
      <c r="N73" s="12">
        <f t="shared" si="6"/>
        <v>10</v>
      </c>
      <c r="O73" s="12">
        <f t="shared" si="8"/>
        <v>10</v>
      </c>
      <c r="P73" s="12">
        <f t="shared" si="7"/>
        <v>9</v>
      </c>
      <c r="Q73" s="12">
        <f t="shared" si="9"/>
        <v>9</v>
      </c>
    </row>
    <row r="74" spans="1:17" x14ac:dyDescent="0.4">
      <c r="A74" s="30">
        <v>72</v>
      </c>
      <c r="B74" s="25" t="s">
        <v>77</v>
      </c>
      <c r="D74" s="37" t="s">
        <v>72</v>
      </c>
      <c r="E74" s="35">
        <v>72</v>
      </c>
      <c r="F74" s="56">
        <v>1.081479684266152</v>
      </c>
      <c r="G74" s="57">
        <v>0.31359644103468498</v>
      </c>
      <c r="H74" s="57">
        <v>-0.2256117371492754</v>
      </c>
      <c r="I74" s="63">
        <v>-1</v>
      </c>
      <c r="J74" s="37">
        <v>-9</v>
      </c>
      <c r="K74" s="83">
        <v>12</v>
      </c>
      <c r="L74" s="83"/>
      <c r="M74" s="61">
        <v>-4</v>
      </c>
      <c r="N74" s="12">
        <f t="shared" si="6"/>
        <v>3</v>
      </c>
      <c r="O74" s="12">
        <f t="shared" si="8"/>
        <v>3</v>
      </c>
      <c r="P74" s="12">
        <f t="shared" si="7"/>
        <v>-4</v>
      </c>
      <c r="Q74" s="12">
        <f t="shared" si="9"/>
        <v>4</v>
      </c>
    </row>
    <row r="75" spans="1:17" x14ac:dyDescent="0.4">
      <c r="A75" s="30">
        <v>73</v>
      </c>
      <c r="B75" s="25" t="s">
        <v>117</v>
      </c>
      <c r="D75" s="34" t="s">
        <v>73</v>
      </c>
      <c r="E75" s="35">
        <v>73</v>
      </c>
      <c r="F75" s="56">
        <v>-0.47664237004953447</v>
      </c>
      <c r="G75" s="57">
        <v>-5.4783950617284027E-2</v>
      </c>
      <c r="H75" s="57">
        <v>-0.76197860826702402</v>
      </c>
      <c r="I75" s="63">
        <v>-47</v>
      </c>
      <c r="J75" s="37">
        <v>-9</v>
      </c>
      <c r="K75" s="83">
        <v>-21</v>
      </c>
      <c r="L75" s="83"/>
      <c r="M75" s="61">
        <v>-17</v>
      </c>
      <c r="N75" s="12">
        <f t="shared" si="6"/>
        <v>-30</v>
      </c>
      <c r="O75" s="12">
        <f t="shared" si="8"/>
        <v>30</v>
      </c>
      <c r="P75" s="12">
        <f t="shared" si="7"/>
        <v>-17</v>
      </c>
      <c r="Q75" s="12">
        <f t="shared" si="9"/>
        <v>17</v>
      </c>
    </row>
    <row r="76" spans="1:17" x14ac:dyDescent="0.4">
      <c r="A76" s="30">
        <v>74</v>
      </c>
      <c r="B76" s="25" t="s">
        <v>102</v>
      </c>
      <c r="D76" s="37" t="s">
        <v>74</v>
      </c>
      <c r="E76" s="35">
        <v>74</v>
      </c>
      <c r="F76" s="56">
        <v>2.5570769562643787</v>
      </c>
      <c r="G76" s="57">
        <v>0.52240469699247027</v>
      </c>
      <c r="H76" s="57">
        <v>2.449219513282852E-2</v>
      </c>
      <c r="I76" s="63">
        <v>10</v>
      </c>
      <c r="J76" s="37">
        <v>-9</v>
      </c>
      <c r="K76" s="83">
        <v>18</v>
      </c>
      <c r="L76" s="83"/>
      <c r="M76" s="61">
        <v>1</v>
      </c>
      <c r="N76" s="12">
        <f t="shared" si="6"/>
        <v>9</v>
      </c>
      <c r="O76" s="12">
        <f t="shared" si="8"/>
        <v>9</v>
      </c>
      <c r="P76" s="12">
        <f t="shared" si="7"/>
        <v>1</v>
      </c>
      <c r="Q76" s="12">
        <f t="shared" si="9"/>
        <v>1</v>
      </c>
    </row>
    <row r="77" spans="1:17" x14ac:dyDescent="0.4">
      <c r="A77" s="30">
        <v>75</v>
      </c>
      <c r="B77" s="25" t="s">
        <v>51</v>
      </c>
      <c r="D77" s="34" t="s">
        <v>75</v>
      </c>
      <c r="E77" s="35">
        <v>75</v>
      </c>
      <c r="F77" s="67"/>
      <c r="G77" s="68"/>
      <c r="H77" s="68"/>
      <c r="I77" s="69"/>
      <c r="J77" s="70"/>
      <c r="K77" s="82"/>
      <c r="L77" s="82"/>
      <c r="M77" s="71"/>
      <c r="N77" s="12">
        <f t="shared" si="6"/>
        <v>0</v>
      </c>
      <c r="O77" s="12">
        <f t="shared" si="8"/>
        <v>0</v>
      </c>
      <c r="P77" s="12">
        <f t="shared" si="7"/>
        <v>0</v>
      </c>
      <c r="Q77" s="12">
        <f t="shared" si="9"/>
        <v>0</v>
      </c>
    </row>
    <row r="78" spans="1:17" x14ac:dyDescent="0.4">
      <c r="A78" s="30">
        <v>76</v>
      </c>
      <c r="B78" s="25" t="s">
        <v>92</v>
      </c>
      <c r="D78" s="39" t="s">
        <v>117</v>
      </c>
      <c r="E78" s="35">
        <v>76</v>
      </c>
      <c r="F78" s="56">
        <v>1.1267052372574167</v>
      </c>
      <c r="G78" s="57">
        <v>9.5589733104747721E-2</v>
      </c>
      <c r="H78" s="57">
        <v>3.2294961970317742</v>
      </c>
      <c r="I78" s="63">
        <v>-3</v>
      </c>
      <c r="J78" s="37">
        <v>-10</v>
      </c>
      <c r="K78" s="83">
        <v>-5</v>
      </c>
      <c r="L78" s="83"/>
      <c r="M78" s="61">
        <v>12</v>
      </c>
      <c r="N78" s="12">
        <f t="shared" si="6"/>
        <v>-15</v>
      </c>
      <c r="O78" s="12">
        <f t="shared" si="8"/>
        <v>15</v>
      </c>
      <c r="P78" s="12">
        <f t="shared" si="7"/>
        <v>12</v>
      </c>
      <c r="Q78" s="12">
        <f t="shared" si="9"/>
        <v>12</v>
      </c>
    </row>
    <row r="79" spans="1:17" x14ac:dyDescent="0.4">
      <c r="A79" s="30">
        <v>77</v>
      </c>
      <c r="B79" s="25" t="s">
        <v>93</v>
      </c>
      <c r="D79" s="34" t="s">
        <v>77</v>
      </c>
      <c r="E79" s="35">
        <v>77</v>
      </c>
      <c r="F79" s="56">
        <v>1.0588521091916268</v>
      </c>
      <c r="G79" s="57">
        <v>5.662493955658543E-2</v>
      </c>
      <c r="H79" s="57">
        <v>4.3164379404625652</v>
      </c>
      <c r="I79" s="63">
        <v>-5</v>
      </c>
      <c r="J79" s="37">
        <v>-10</v>
      </c>
      <c r="K79" s="83">
        <v>-7</v>
      </c>
      <c r="L79" s="83"/>
      <c r="M79" s="61">
        <v>12</v>
      </c>
      <c r="N79" s="12">
        <f t="shared" si="6"/>
        <v>-17</v>
      </c>
      <c r="O79" s="12">
        <f t="shared" si="8"/>
        <v>17</v>
      </c>
      <c r="P79" s="12">
        <f t="shared" si="7"/>
        <v>12</v>
      </c>
      <c r="Q79" s="12">
        <f t="shared" si="9"/>
        <v>12</v>
      </c>
    </row>
    <row r="80" spans="1:17" x14ac:dyDescent="0.4">
      <c r="A80" s="30">
        <v>78</v>
      </c>
      <c r="B80" s="24" t="s">
        <v>122</v>
      </c>
      <c r="D80" s="34" t="s">
        <v>78</v>
      </c>
      <c r="E80" s="35">
        <v>78</v>
      </c>
      <c r="F80" s="56">
        <v>-0.30227761988584512</v>
      </c>
      <c r="G80" s="57">
        <v>-3.421854308203065E-2</v>
      </c>
      <c r="H80" s="57">
        <v>-0.5353394154781882</v>
      </c>
      <c r="I80" s="63">
        <v>-39</v>
      </c>
      <c r="J80" s="37">
        <v>-10</v>
      </c>
      <c r="K80" s="83">
        <v>-18</v>
      </c>
      <c r="L80" s="83"/>
      <c r="M80" s="61">
        <v>-11</v>
      </c>
      <c r="N80" s="12">
        <f t="shared" si="6"/>
        <v>-28</v>
      </c>
      <c r="O80" s="12">
        <f t="shared" si="8"/>
        <v>28</v>
      </c>
      <c r="P80" s="12">
        <f t="shared" si="7"/>
        <v>-11</v>
      </c>
      <c r="Q80" s="12">
        <f t="shared" si="9"/>
        <v>11</v>
      </c>
    </row>
    <row r="81" spans="1:17" x14ac:dyDescent="0.4">
      <c r="A81" s="30">
        <v>79</v>
      </c>
      <c r="B81" s="24" t="s">
        <v>190</v>
      </c>
      <c r="D81" s="37" t="s">
        <v>79</v>
      </c>
      <c r="E81" s="35">
        <v>79</v>
      </c>
      <c r="F81" s="67"/>
      <c r="G81" s="68"/>
      <c r="H81" s="68"/>
      <c r="I81" s="69"/>
      <c r="J81" s="70"/>
      <c r="K81" s="82"/>
      <c r="L81" s="82"/>
      <c r="M81" s="71"/>
      <c r="N81" s="12">
        <f t="shared" si="6"/>
        <v>0</v>
      </c>
      <c r="O81" s="12">
        <f t="shared" si="8"/>
        <v>0</v>
      </c>
      <c r="P81" s="12">
        <f t="shared" si="7"/>
        <v>0</v>
      </c>
      <c r="Q81" s="12">
        <f t="shared" si="9"/>
        <v>0</v>
      </c>
    </row>
    <row r="82" spans="1:17" x14ac:dyDescent="0.4">
      <c r="A82" s="30">
        <v>80</v>
      </c>
      <c r="B82" s="28" t="s">
        <v>189</v>
      </c>
      <c r="D82" s="37" t="s">
        <v>80</v>
      </c>
      <c r="E82" s="35">
        <v>80</v>
      </c>
      <c r="F82" s="56">
        <v>2.1853462450742565</v>
      </c>
      <c r="G82" s="57">
        <v>0.59010991945371538</v>
      </c>
      <c r="H82" s="57">
        <v>-0.502691322633666</v>
      </c>
      <c r="I82" s="63">
        <v>5</v>
      </c>
      <c r="J82" s="37">
        <v>-11</v>
      </c>
      <c r="K82" s="83">
        <v>24</v>
      </c>
      <c r="L82" s="83"/>
      <c r="M82" s="61">
        <v>-8</v>
      </c>
      <c r="N82" s="12">
        <f t="shared" si="6"/>
        <v>13</v>
      </c>
      <c r="O82" s="12">
        <f t="shared" si="8"/>
        <v>13</v>
      </c>
      <c r="P82" s="12">
        <f t="shared" si="7"/>
        <v>-8</v>
      </c>
      <c r="Q82" s="12">
        <f t="shared" si="9"/>
        <v>8</v>
      </c>
    </row>
    <row r="83" spans="1:17" x14ac:dyDescent="0.4">
      <c r="A83" s="30">
        <v>81</v>
      </c>
      <c r="B83" s="25" t="s">
        <v>67</v>
      </c>
      <c r="D83" s="37" t="s">
        <v>81</v>
      </c>
      <c r="E83" s="35">
        <v>81</v>
      </c>
      <c r="F83" s="56">
        <v>-1.3671386614605097E-2</v>
      </c>
      <c r="G83" s="57">
        <v>-9.6518732058264889E-2</v>
      </c>
      <c r="H83" s="57">
        <v>1.3923314126542374</v>
      </c>
      <c r="I83" s="63">
        <v>-30</v>
      </c>
      <c r="J83" s="37">
        <v>-11</v>
      </c>
      <c r="K83" s="83">
        <v>-23</v>
      </c>
      <c r="L83" s="83"/>
      <c r="M83" s="61">
        <v>4</v>
      </c>
      <c r="N83" s="12">
        <f t="shared" si="6"/>
        <v>-34</v>
      </c>
      <c r="O83" s="12">
        <f t="shared" si="8"/>
        <v>34</v>
      </c>
      <c r="P83" s="12">
        <f t="shared" si="7"/>
        <v>4</v>
      </c>
      <c r="Q83" s="12">
        <f t="shared" si="9"/>
        <v>4</v>
      </c>
    </row>
    <row r="84" spans="1:17" x14ac:dyDescent="0.4">
      <c r="A84" s="30">
        <v>82</v>
      </c>
      <c r="B84" s="24" t="s">
        <v>101</v>
      </c>
      <c r="D84" s="37" t="s">
        <v>82</v>
      </c>
      <c r="E84" s="35">
        <v>82</v>
      </c>
      <c r="F84" s="56">
        <v>-8.104804847914826E-2</v>
      </c>
      <c r="G84" s="57">
        <v>0.20790762034907218</v>
      </c>
      <c r="H84" s="57">
        <v>-0.85823322828607773</v>
      </c>
      <c r="I84" s="63">
        <v>-30</v>
      </c>
      <c r="J84" s="37">
        <v>-11</v>
      </c>
      <c r="K84" s="83">
        <v>3</v>
      </c>
      <c r="L84" s="83"/>
      <c r="M84" s="61">
        <v>-22</v>
      </c>
      <c r="N84" s="12">
        <f t="shared" si="6"/>
        <v>-8</v>
      </c>
      <c r="O84" s="12">
        <f t="shared" si="8"/>
        <v>8</v>
      </c>
      <c r="P84" s="12">
        <f t="shared" si="7"/>
        <v>-22</v>
      </c>
      <c r="Q84" s="12">
        <f t="shared" si="9"/>
        <v>22</v>
      </c>
    </row>
    <row r="85" spans="1:17" x14ac:dyDescent="0.4">
      <c r="A85" s="30">
        <v>83</v>
      </c>
      <c r="B85" s="25" t="s">
        <v>61</v>
      </c>
      <c r="D85" s="40" t="s">
        <v>83</v>
      </c>
      <c r="E85" s="35">
        <v>83</v>
      </c>
      <c r="F85" s="56">
        <v>-1.7136485319988015E-2</v>
      </c>
      <c r="G85" s="57">
        <v>5.5746040111114725E-2</v>
      </c>
      <c r="H85" s="57">
        <v>-0.41730302305008193</v>
      </c>
      <c r="I85" s="63">
        <v>-28</v>
      </c>
      <c r="J85" s="37">
        <v>-11</v>
      </c>
      <c r="K85" s="83">
        <v>-12</v>
      </c>
      <c r="L85" s="83"/>
      <c r="M85" s="61">
        <v>-5</v>
      </c>
      <c r="N85" s="12">
        <f t="shared" si="6"/>
        <v>-23</v>
      </c>
      <c r="O85" s="12">
        <f t="shared" si="8"/>
        <v>23</v>
      </c>
      <c r="P85" s="12">
        <f t="shared" si="7"/>
        <v>-5</v>
      </c>
      <c r="Q85" s="12">
        <f t="shared" si="9"/>
        <v>5</v>
      </c>
    </row>
    <row r="86" spans="1:17" x14ac:dyDescent="0.4">
      <c r="A86" s="30">
        <v>84</v>
      </c>
      <c r="B86" s="25" t="s">
        <v>74</v>
      </c>
      <c r="D86" s="41" t="s">
        <v>85</v>
      </c>
      <c r="E86" s="35">
        <v>84</v>
      </c>
      <c r="F86" s="56">
        <v>0.55812266774861907</v>
      </c>
      <c r="G86" s="57">
        <v>0.10422207044224718</v>
      </c>
      <c r="H86" s="57">
        <v>0.54992877300966847</v>
      </c>
      <c r="I86" s="63">
        <v>-14</v>
      </c>
      <c r="J86" s="37">
        <v>-11</v>
      </c>
      <c r="K86" s="83">
        <v>-2</v>
      </c>
      <c r="L86" s="83"/>
      <c r="M86" s="61">
        <v>-1</v>
      </c>
      <c r="N86" s="12">
        <f t="shared" si="6"/>
        <v>-13</v>
      </c>
      <c r="O86" s="12">
        <f t="shared" si="8"/>
        <v>13</v>
      </c>
      <c r="P86" s="12">
        <f t="shared" si="7"/>
        <v>-1</v>
      </c>
      <c r="Q86" s="12">
        <f t="shared" si="9"/>
        <v>1</v>
      </c>
    </row>
    <row r="87" spans="1:17" x14ac:dyDescent="0.4">
      <c r="A87" s="30">
        <v>85</v>
      </c>
      <c r="B87" s="25" t="s">
        <v>80</v>
      </c>
      <c r="D87" s="42" t="s">
        <v>84</v>
      </c>
      <c r="E87" s="35">
        <v>85</v>
      </c>
      <c r="F87" s="67"/>
      <c r="G87" s="68"/>
      <c r="H87" s="68"/>
      <c r="I87" s="69"/>
      <c r="J87" s="70"/>
      <c r="K87" s="82"/>
      <c r="L87" s="82"/>
      <c r="M87" s="71"/>
      <c r="N87" s="12">
        <f t="shared" si="6"/>
        <v>0</v>
      </c>
      <c r="O87" s="12">
        <f t="shared" si="8"/>
        <v>0</v>
      </c>
      <c r="P87" s="12">
        <f t="shared" si="7"/>
        <v>0</v>
      </c>
      <c r="Q87" s="12">
        <f t="shared" si="9"/>
        <v>0</v>
      </c>
    </row>
    <row r="88" spans="1:17" x14ac:dyDescent="0.4">
      <c r="A88" s="30">
        <v>86</v>
      </c>
      <c r="B88" s="25" t="s">
        <v>109</v>
      </c>
      <c r="D88" s="34" t="s">
        <v>188</v>
      </c>
      <c r="E88" s="35">
        <v>86</v>
      </c>
      <c r="F88" s="56">
        <v>-0.13800721045511921</v>
      </c>
      <c r="G88" s="58">
        <v>5.4089055266986374E-2</v>
      </c>
      <c r="H88" s="57">
        <v>-0.60132769473825398</v>
      </c>
      <c r="I88" s="63">
        <v>-36</v>
      </c>
      <c r="J88" s="37">
        <v>-12</v>
      </c>
      <c r="K88" s="83">
        <v>-15</v>
      </c>
      <c r="L88" s="83"/>
      <c r="M88" s="61">
        <v>-9</v>
      </c>
      <c r="N88" s="12">
        <f t="shared" si="6"/>
        <v>-27</v>
      </c>
      <c r="O88" s="12">
        <f t="shared" si="8"/>
        <v>27</v>
      </c>
      <c r="P88" s="12">
        <f t="shared" si="7"/>
        <v>-9</v>
      </c>
      <c r="Q88" s="12">
        <f t="shared" si="9"/>
        <v>9</v>
      </c>
    </row>
    <row r="89" spans="1:17" x14ac:dyDescent="0.4">
      <c r="A89" s="30">
        <v>87</v>
      </c>
      <c r="B89" s="25" t="s">
        <v>105</v>
      </c>
      <c r="D89" s="40" t="s">
        <v>87</v>
      </c>
      <c r="E89" s="35">
        <v>87</v>
      </c>
      <c r="F89" s="56">
        <v>0.35378635543653125</v>
      </c>
      <c r="G89" s="57">
        <v>7.7311614694778763E-2</v>
      </c>
      <c r="H89" s="57">
        <v>0.26930339356386201</v>
      </c>
      <c r="I89" s="63">
        <v>-19</v>
      </c>
      <c r="J89" s="37">
        <v>-12</v>
      </c>
      <c r="K89" s="83">
        <v>-5</v>
      </c>
      <c r="L89" s="83"/>
      <c r="M89" s="61">
        <v>-2</v>
      </c>
      <c r="N89" s="12">
        <f t="shared" si="6"/>
        <v>-17</v>
      </c>
      <c r="O89" s="12">
        <f t="shared" si="8"/>
        <v>17</v>
      </c>
      <c r="P89" s="12">
        <f t="shared" si="7"/>
        <v>-2</v>
      </c>
      <c r="Q89" s="12">
        <f t="shared" si="9"/>
        <v>2</v>
      </c>
    </row>
    <row r="90" spans="1:17" x14ac:dyDescent="0.4">
      <c r="A90" s="30">
        <v>88</v>
      </c>
      <c r="B90" s="25" t="s">
        <v>104</v>
      </c>
      <c r="D90" s="37" t="s">
        <v>88</v>
      </c>
      <c r="E90" s="35">
        <v>88</v>
      </c>
      <c r="F90" s="67"/>
      <c r="G90" s="68"/>
      <c r="H90" s="68"/>
      <c r="I90" s="69"/>
      <c r="J90" s="70"/>
      <c r="K90" s="82"/>
      <c r="L90" s="82"/>
      <c r="M90" s="71"/>
      <c r="N90" s="12">
        <f t="shared" si="6"/>
        <v>0</v>
      </c>
      <c r="O90" s="12">
        <f t="shared" si="8"/>
        <v>0</v>
      </c>
      <c r="P90" s="12">
        <f t="shared" si="7"/>
        <v>0</v>
      </c>
      <c r="Q90" s="12">
        <f t="shared" si="9"/>
        <v>0</v>
      </c>
    </row>
    <row r="91" spans="1:17" x14ac:dyDescent="0.4">
      <c r="A91" s="30">
        <v>89</v>
      </c>
      <c r="B91" s="28" t="s">
        <v>96</v>
      </c>
      <c r="D91" s="37" t="s">
        <v>89</v>
      </c>
      <c r="E91" s="35">
        <v>89</v>
      </c>
      <c r="F91" s="56">
        <v>0.80522907393502208</v>
      </c>
      <c r="G91" s="57">
        <v>1.5341906882795575E-2</v>
      </c>
      <c r="H91" s="57">
        <v>4.1302657221353849</v>
      </c>
      <c r="I91" s="63">
        <v>-11</v>
      </c>
      <c r="J91" s="37">
        <v>-14</v>
      </c>
      <c r="K91" s="83">
        <v>-3</v>
      </c>
      <c r="L91" s="83"/>
      <c r="M91" s="61">
        <v>6</v>
      </c>
      <c r="N91" s="12">
        <f t="shared" si="6"/>
        <v>-17</v>
      </c>
      <c r="O91" s="12">
        <f t="shared" si="8"/>
        <v>17</v>
      </c>
      <c r="P91" s="12">
        <f t="shared" si="7"/>
        <v>6</v>
      </c>
      <c r="Q91" s="12">
        <f t="shared" si="9"/>
        <v>6</v>
      </c>
    </row>
    <row r="92" spans="1:17" x14ac:dyDescent="0.4">
      <c r="A92" s="30">
        <v>90</v>
      </c>
      <c r="B92" s="25" t="s">
        <v>71</v>
      </c>
      <c r="D92" s="34" t="s">
        <v>90</v>
      </c>
      <c r="E92" s="35">
        <v>90</v>
      </c>
      <c r="F92" s="56">
        <v>-6.6452506742851969E-2</v>
      </c>
      <c r="G92" s="57">
        <v>-4.6664972036827512E-2</v>
      </c>
      <c r="H92" s="57">
        <v>0.25092452326243309</v>
      </c>
      <c r="I92" s="63">
        <v>-30</v>
      </c>
      <c r="J92" s="37">
        <v>-14</v>
      </c>
      <c r="K92" s="83">
        <v>-17</v>
      </c>
      <c r="L92" s="83"/>
      <c r="M92" s="61">
        <v>1</v>
      </c>
      <c r="N92" s="12">
        <f t="shared" si="6"/>
        <v>-31</v>
      </c>
      <c r="O92" s="12">
        <f t="shared" si="8"/>
        <v>31</v>
      </c>
      <c r="P92" s="12">
        <f t="shared" si="7"/>
        <v>1</v>
      </c>
      <c r="Q92" s="12">
        <f t="shared" si="9"/>
        <v>1</v>
      </c>
    </row>
    <row r="93" spans="1:17" x14ac:dyDescent="0.4">
      <c r="A93" s="30">
        <v>91</v>
      </c>
      <c r="B93" s="28" t="s">
        <v>100</v>
      </c>
      <c r="D93" s="38" t="s">
        <v>91</v>
      </c>
      <c r="E93" s="35">
        <v>91</v>
      </c>
      <c r="F93" s="56">
        <v>0.63397042759896483</v>
      </c>
      <c r="G93" s="57">
        <v>0.14036547385180898</v>
      </c>
      <c r="H93" s="57">
        <v>0.33762944694742258</v>
      </c>
      <c r="I93" s="63">
        <v>5</v>
      </c>
      <c r="J93" s="37">
        <v>-2</v>
      </c>
      <c r="K93" s="83">
        <v>6</v>
      </c>
      <c r="L93" s="83"/>
      <c r="M93" s="61">
        <v>1</v>
      </c>
      <c r="N93" s="12">
        <f t="shared" si="6"/>
        <v>4</v>
      </c>
      <c r="O93" s="12">
        <f t="shared" si="8"/>
        <v>4</v>
      </c>
      <c r="P93" s="12">
        <f t="shared" si="7"/>
        <v>1</v>
      </c>
      <c r="Q93" s="12">
        <f t="shared" si="9"/>
        <v>1</v>
      </c>
    </row>
    <row r="94" spans="1:17" x14ac:dyDescent="0.4">
      <c r="A94" s="30">
        <v>92</v>
      </c>
      <c r="B94" s="28" t="s">
        <v>112</v>
      </c>
      <c r="D94" s="37" t="s">
        <v>92</v>
      </c>
      <c r="E94" s="35">
        <v>92</v>
      </c>
      <c r="F94" s="56">
        <v>0.54522616955802938</v>
      </c>
      <c r="G94" s="57">
        <v>4.2227003765465287E-2</v>
      </c>
      <c r="H94" s="57">
        <v>1.5427809498278489</v>
      </c>
      <c r="I94" s="63">
        <v>-16</v>
      </c>
      <c r="J94" s="37">
        <v>-14</v>
      </c>
      <c r="K94" s="83">
        <v>-5</v>
      </c>
      <c r="L94" s="83"/>
      <c r="M94" s="61">
        <v>3</v>
      </c>
      <c r="N94" s="12">
        <f t="shared" si="6"/>
        <v>-19</v>
      </c>
      <c r="O94" s="12">
        <f t="shared" si="8"/>
        <v>19</v>
      </c>
      <c r="P94" s="12">
        <f t="shared" si="7"/>
        <v>3</v>
      </c>
      <c r="Q94" s="12">
        <f t="shared" si="9"/>
        <v>3</v>
      </c>
    </row>
    <row r="95" spans="1:17" x14ac:dyDescent="0.4">
      <c r="D95" s="37" t="s">
        <v>93</v>
      </c>
      <c r="E95" s="35">
        <v>93</v>
      </c>
      <c r="F95" s="56">
        <v>0.50130875704001676</v>
      </c>
      <c r="G95" s="57">
        <v>0.14941226207326164</v>
      </c>
      <c r="H95" s="57">
        <v>-3.3659986418536625E-2</v>
      </c>
      <c r="I95" s="63">
        <v>-16</v>
      </c>
      <c r="J95" s="37">
        <v>-14</v>
      </c>
      <c r="K95" s="83">
        <v>1</v>
      </c>
      <c r="L95" s="83"/>
      <c r="M95" s="61">
        <v>-3</v>
      </c>
      <c r="N95" s="12">
        <f t="shared" si="6"/>
        <v>-13</v>
      </c>
      <c r="O95" s="12">
        <f t="shared" si="8"/>
        <v>13</v>
      </c>
      <c r="P95" s="12">
        <f t="shared" si="7"/>
        <v>-3</v>
      </c>
      <c r="Q95" s="12">
        <f t="shared" si="9"/>
        <v>3</v>
      </c>
    </row>
    <row r="96" spans="1:17" x14ac:dyDescent="0.4">
      <c r="D96" s="37" t="s">
        <v>94</v>
      </c>
      <c r="E96" s="35">
        <v>94</v>
      </c>
      <c r="F96" s="67"/>
      <c r="G96" s="68"/>
      <c r="H96" s="68"/>
      <c r="I96" s="69"/>
      <c r="J96" s="70"/>
      <c r="K96" s="82"/>
      <c r="L96" s="82"/>
      <c r="M96" s="71"/>
      <c r="N96" s="12">
        <f t="shared" si="6"/>
        <v>0</v>
      </c>
      <c r="O96" s="12">
        <f t="shared" si="8"/>
        <v>0</v>
      </c>
      <c r="P96" s="12">
        <f t="shared" si="7"/>
        <v>0</v>
      </c>
      <c r="Q96" s="12">
        <f t="shared" si="9"/>
        <v>0</v>
      </c>
    </row>
    <row r="97" spans="4:17" x14ac:dyDescent="0.4">
      <c r="D97" s="34" t="s">
        <v>95</v>
      </c>
      <c r="E97" s="35">
        <v>95</v>
      </c>
      <c r="F97" s="56">
        <v>-0.50531852389843024</v>
      </c>
      <c r="G97" s="57">
        <v>-7.9868872001192082E-2</v>
      </c>
      <c r="H97" s="57">
        <v>-0.74394628294122611</v>
      </c>
      <c r="I97" s="63">
        <v>-47</v>
      </c>
      <c r="J97" s="37">
        <v>-15</v>
      </c>
      <c r="K97" s="83">
        <v>-21</v>
      </c>
      <c r="L97" s="83"/>
      <c r="M97" s="61">
        <v>-11</v>
      </c>
      <c r="N97" s="12">
        <f t="shared" si="6"/>
        <v>-36</v>
      </c>
      <c r="O97" s="12">
        <f t="shared" si="8"/>
        <v>36</v>
      </c>
      <c r="P97" s="12">
        <f t="shared" si="7"/>
        <v>-11</v>
      </c>
      <c r="Q97" s="12">
        <f t="shared" si="9"/>
        <v>11</v>
      </c>
    </row>
    <row r="98" spans="4:17" x14ac:dyDescent="0.4">
      <c r="D98" s="38" t="s">
        <v>96</v>
      </c>
      <c r="E98" s="35">
        <v>96</v>
      </c>
      <c r="F98" s="56">
        <v>1.9105688196802779</v>
      </c>
      <c r="G98" s="57">
        <v>1.5362419000192862E-2</v>
      </c>
      <c r="H98" s="57">
        <v>20.557048463754263</v>
      </c>
      <c r="I98" s="63">
        <v>-7</v>
      </c>
      <c r="J98" s="37">
        <v>-15</v>
      </c>
      <c r="K98" s="83">
        <v>0</v>
      </c>
      <c r="L98" s="83"/>
      <c r="M98" s="61">
        <v>8</v>
      </c>
      <c r="N98" s="12">
        <f t="shared" si="6"/>
        <v>-15</v>
      </c>
      <c r="O98" s="12">
        <f t="shared" si="8"/>
        <v>15</v>
      </c>
      <c r="P98" s="12">
        <f t="shared" si="7"/>
        <v>8</v>
      </c>
      <c r="Q98" s="12">
        <f t="shared" si="9"/>
        <v>8</v>
      </c>
    </row>
    <row r="99" spans="4:17" x14ac:dyDescent="0.4">
      <c r="D99" s="37" t="s">
        <v>97</v>
      </c>
      <c r="E99" s="35">
        <v>97</v>
      </c>
      <c r="F99" s="67"/>
      <c r="G99" s="68"/>
      <c r="H99" s="68"/>
      <c r="I99" s="69"/>
      <c r="J99" s="70"/>
      <c r="K99" s="82"/>
      <c r="L99" s="82"/>
      <c r="M99" s="71"/>
      <c r="N99" s="12">
        <f t="shared" ref="N99:N114" si="10">+SUM(J99:K99)</f>
        <v>0</v>
      </c>
      <c r="O99" s="12">
        <f t="shared" si="8"/>
        <v>0</v>
      </c>
      <c r="P99" s="12">
        <f t="shared" ref="P99:P114" si="11">+SUM(L99:M99)</f>
        <v>0</v>
      </c>
      <c r="Q99" s="12">
        <f t="shared" si="9"/>
        <v>0</v>
      </c>
    </row>
    <row r="100" spans="4:17" x14ac:dyDescent="0.4">
      <c r="D100" s="38" t="s">
        <v>98</v>
      </c>
      <c r="E100" s="35">
        <v>98</v>
      </c>
      <c r="F100" s="56">
        <v>-0.31445645064307515</v>
      </c>
      <c r="G100" s="57">
        <v>7.3122495719095459E-2</v>
      </c>
      <c r="H100" s="57">
        <v>-0.82930687099843059</v>
      </c>
      <c r="I100" s="63">
        <v>-33</v>
      </c>
      <c r="J100" s="37">
        <v>-16</v>
      </c>
      <c r="K100" s="83">
        <v>-5</v>
      </c>
      <c r="L100" s="83"/>
      <c r="M100" s="61">
        <v>-12</v>
      </c>
      <c r="N100" s="12">
        <f t="shared" si="10"/>
        <v>-21</v>
      </c>
      <c r="O100" s="12">
        <f t="shared" si="8"/>
        <v>21</v>
      </c>
      <c r="P100" s="12">
        <f t="shared" si="11"/>
        <v>-12</v>
      </c>
      <c r="Q100" s="12">
        <f t="shared" si="9"/>
        <v>12</v>
      </c>
    </row>
    <row r="101" spans="4:17" x14ac:dyDescent="0.4">
      <c r="D101" s="37" t="s">
        <v>99</v>
      </c>
      <c r="E101" s="35">
        <v>99</v>
      </c>
      <c r="F101" s="67"/>
      <c r="G101" s="68"/>
      <c r="H101" s="68"/>
      <c r="I101" s="69"/>
      <c r="J101" s="70"/>
      <c r="K101" s="82"/>
      <c r="L101" s="82"/>
      <c r="M101" s="71"/>
      <c r="N101" s="12">
        <f t="shared" si="10"/>
        <v>0</v>
      </c>
      <c r="O101" s="12">
        <f t="shared" si="8"/>
        <v>0</v>
      </c>
      <c r="P101" s="12">
        <f t="shared" si="11"/>
        <v>0</v>
      </c>
      <c r="Q101" s="12">
        <f t="shared" si="9"/>
        <v>0</v>
      </c>
    </row>
    <row r="102" spans="4:17" x14ac:dyDescent="0.4">
      <c r="D102" s="38" t="s">
        <v>100</v>
      </c>
      <c r="E102" s="35">
        <v>100</v>
      </c>
      <c r="F102" s="56">
        <v>1.5260071512340292</v>
      </c>
      <c r="G102" s="57">
        <v>-1.76501339429046E-2</v>
      </c>
      <c r="H102" s="57">
        <v>17.917462808903561</v>
      </c>
      <c r="I102" s="63">
        <v>-9</v>
      </c>
      <c r="J102" s="37">
        <v>-17</v>
      </c>
      <c r="K102" s="83">
        <v>0</v>
      </c>
      <c r="L102" s="83"/>
      <c r="M102" s="61">
        <v>8</v>
      </c>
      <c r="N102" s="12">
        <f t="shared" si="10"/>
        <v>-17</v>
      </c>
      <c r="O102" s="12">
        <f t="shared" si="8"/>
        <v>17</v>
      </c>
      <c r="P102" s="12">
        <f t="shared" si="11"/>
        <v>8</v>
      </c>
      <c r="Q102" s="12">
        <f t="shared" si="9"/>
        <v>8</v>
      </c>
    </row>
    <row r="103" spans="4:17" x14ac:dyDescent="0.4">
      <c r="D103" s="38" t="s">
        <v>101</v>
      </c>
      <c r="E103" s="35">
        <v>101</v>
      </c>
      <c r="F103" s="56">
        <v>5.7792169034538876E-2</v>
      </c>
      <c r="G103" s="57">
        <v>1.5680614455853004E-2</v>
      </c>
      <c r="H103" s="57">
        <v>2.8442432686397234E-2</v>
      </c>
      <c r="I103" s="63">
        <v>-19</v>
      </c>
      <c r="J103" s="37">
        <v>-17</v>
      </c>
      <c r="K103" s="83">
        <v>-3</v>
      </c>
      <c r="L103" s="83"/>
      <c r="M103" s="61">
        <v>1</v>
      </c>
      <c r="N103" s="12">
        <f t="shared" si="10"/>
        <v>-20</v>
      </c>
      <c r="O103" s="12">
        <f t="shared" si="8"/>
        <v>20</v>
      </c>
      <c r="P103" s="12">
        <f t="shared" si="11"/>
        <v>1</v>
      </c>
      <c r="Q103" s="12">
        <f t="shared" si="9"/>
        <v>1</v>
      </c>
    </row>
    <row r="104" spans="4:17" x14ac:dyDescent="0.4">
      <c r="D104" s="37" t="s">
        <v>102</v>
      </c>
      <c r="E104" s="35">
        <v>102</v>
      </c>
      <c r="F104" s="56">
        <v>-0.33195225019964258</v>
      </c>
      <c r="G104" s="57">
        <v>-8.6144573717232276E-2</v>
      </c>
      <c r="H104" s="57">
        <v>-0.32932653005123191</v>
      </c>
      <c r="I104" s="63">
        <v>-28</v>
      </c>
      <c r="J104" s="37">
        <v>-17</v>
      </c>
      <c r="K104" s="83">
        <v>-10</v>
      </c>
      <c r="L104" s="83"/>
      <c r="M104" s="61">
        <v>-1</v>
      </c>
      <c r="N104" s="12">
        <f t="shared" si="10"/>
        <v>-27</v>
      </c>
      <c r="O104" s="12">
        <f t="shared" si="8"/>
        <v>27</v>
      </c>
      <c r="P104" s="12">
        <f t="shared" si="11"/>
        <v>-1</v>
      </c>
      <c r="Q104" s="12">
        <f t="shared" si="9"/>
        <v>1</v>
      </c>
    </row>
    <row r="105" spans="4:17" x14ac:dyDescent="0.4">
      <c r="D105" s="34" t="s">
        <v>103</v>
      </c>
      <c r="E105" s="35">
        <v>103</v>
      </c>
      <c r="F105" s="56">
        <v>-0.56428062954293245</v>
      </c>
      <c r="G105" s="57">
        <v>-3.712519813766324E-2</v>
      </c>
      <c r="H105" s="57">
        <v>-0.8837222467580812</v>
      </c>
      <c r="I105" s="63">
        <v>-41</v>
      </c>
      <c r="J105" s="37">
        <v>-17</v>
      </c>
      <c r="K105" s="83">
        <v>-13</v>
      </c>
      <c r="L105" s="83"/>
      <c r="M105" s="61">
        <v>-11</v>
      </c>
      <c r="N105" s="12">
        <f t="shared" si="10"/>
        <v>-30</v>
      </c>
      <c r="O105" s="12">
        <f t="shared" si="8"/>
        <v>30</v>
      </c>
      <c r="P105" s="12">
        <f t="shared" si="11"/>
        <v>-11</v>
      </c>
      <c r="Q105" s="12">
        <f t="shared" si="9"/>
        <v>11</v>
      </c>
    </row>
    <row r="106" spans="4:17" ht="12.75" customHeight="1" x14ac:dyDescent="0.4">
      <c r="D106" s="37" t="s">
        <v>104</v>
      </c>
      <c r="E106" s="35">
        <v>104</v>
      </c>
      <c r="F106" s="56">
        <v>0.57267444688475289</v>
      </c>
      <c r="G106" s="57">
        <v>0.23174328124424881</v>
      </c>
      <c r="H106" s="57">
        <v>-0.40401210733169046</v>
      </c>
      <c r="I106" s="63">
        <v>-16</v>
      </c>
      <c r="J106" s="37">
        <v>-17</v>
      </c>
      <c r="K106" s="83">
        <v>1</v>
      </c>
      <c r="L106" s="83"/>
      <c r="M106" s="61">
        <v>0</v>
      </c>
      <c r="N106" s="12">
        <f t="shared" si="10"/>
        <v>-16</v>
      </c>
      <c r="O106" s="12">
        <f t="shared" si="8"/>
        <v>16</v>
      </c>
      <c r="P106" s="12">
        <f t="shared" si="11"/>
        <v>0</v>
      </c>
      <c r="Q106" s="12">
        <f t="shared" si="9"/>
        <v>0</v>
      </c>
    </row>
    <row r="107" spans="4:17" ht="13.5" customHeight="1" x14ac:dyDescent="0.4">
      <c r="D107" s="37" t="s">
        <v>105</v>
      </c>
      <c r="E107" s="35">
        <v>105</v>
      </c>
      <c r="F107" s="56">
        <v>0.28291588626562847</v>
      </c>
      <c r="G107" s="57">
        <v>-0.1377285192902965</v>
      </c>
      <c r="H107" s="57">
        <v>7.0003529648011966</v>
      </c>
      <c r="I107" s="63">
        <v>-18</v>
      </c>
      <c r="J107" s="37">
        <v>-17</v>
      </c>
      <c r="K107" s="83">
        <v>-3</v>
      </c>
      <c r="L107" s="83"/>
      <c r="M107" s="61">
        <v>2</v>
      </c>
      <c r="N107" s="12">
        <f t="shared" si="10"/>
        <v>-20</v>
      </c>
      <c r="O107" s="12">
        <f t="shared" si="8"/>
        <v>20</v>
      </c>
      <c r="P107" s="12">
        <f t="shared" si="11"/>
        <v>2</v>
      </c>
      <c r="Q107" s="12">
        <f t="shared" si="9"/>
        <v>2</v>
      </c>
    </row>
    <row r="108" spans="4:17" ht="12.75" customHeight="1" x14ac:dyDescent="0.4">
      <c r="D108" s="34" t="s">
        <v>106</v>
      </c>
      <c r="E108" s="35">
        <v>106</v>
      </c>
      <c r="F108" s="67"/>
      <c r="G108" s="68"/>
      <c r="H108" s="68"/>
      <c r="I108" s="69"/>
      <c r="J108" s="70"/>
      <c r="K108" s="82"/>
      <c r="L108" s="82"/>
      <c r="M108" s="71"/>
      <c r="N108" s="12">
        <f t="shared" si="10"/>
        <v>0</v>
      </c>
      <c r="O108" s="12">
        <f t="shared" si="8"/>
        <v>0</v>
      </c>
      <c r="P108" s="12">
        <f t="shared" si="11"/>
        <v>0</v>
      </c>
      <c r="Q108" s="12">
        <f t="shared" si="9"/>
        <v>0</v>
      </c>
    </row>
    <row r="109" spans="4:17" ht="12.75" customHeight="1" x14ac:dyDescent="0.4">
      <c r="D109" s="38" t="s">
        <v>107</v>
      </c>
      <c r="E109" s="35">
        <v>107</v>
      </c>
      <c r="F109" s="67"/>
      <c r="G109" s="68"/>
      <c r="H109" s="68"/>
      <c r="I109" s="69"/>
      <c r="J109" s="70"/>
      <c r="K109" s="82"/>
      <c r="L109" s="82"/>
      <c r="M109" s="71"/>
      <c r="N109" s="12">
        <f t="shared" si="10"/>
        <v>0</v>
      </c>
      <c r="O109" s="12">
        <f t="shared" si="8"/>
        <v>0</v>
      </c>
      <c r="P109" s="12">
        <f t="shared" si="11"/>
        <v>0</v>
      </c>
      <c r="Q109" s="12">
        <f t="shared" si="9"/>
        <v>0</v>
      </c>
    </row>
    <row r="110" spans="4:17" ht="12.75" customHeight="1" x14ac:dyDescent="0.4">
      <c r="D110" s="37" t="s">
        <v>108</v>
      </c>
      <c r="E110" s="35">
        <v>108</v>
      </c>
      <c r="F110" s="67"/>
      <c r="G110" s="68"/>
      <c r="H110" s="68"/>
      <c r="I110" s="69"/>
      <c r="J110" s="70"/>
      <c r="K110" s="82"/>
      <c r="L110" s="82"/>
      <c r="M110" s="71"/>
      <c r="N110" s="12">
        <f t="shared" si="10"/>
        <v>0</v>
      </c>
      <c r="O110" s="12">
        <f t="shared" si="8"/>
        <v>0</v>
      </c>
      <c r="P110" s="12">
        <f t="shared" si="11"/>
        <v>0</v>
      </c>
      <c r="Q110" s="12">
        <f t="shared" si="9"/>
        <v>0</v>
      </c>
    </row>
    <row r="111" spans="4:17" ht="13.5" customHeight="1" x14ac:dyDescent="0.4">
      <c r="D111" s="37" t="s">
        <v>109</v>
      </c>
      <c r="E111" s="35">
        <v>109</v>
      </c>
      <c r="F111" s="56">
        <v>-0.26918472261383408</v>
      </c>
      <c r="G111" s="57">
        <v>-7.9930994824611856E-2</v>
      </c>
      <c r="H111" s="57">
        <v>-0.17391730752577383</v>
      </c>
      <c r="I111" s="63">
        <v>-23</v>
      </c>
      <c r="J111" s="37">
        <v>-20</v>
      </c>
      <c r="K111" s="83">
        <v>-2</v>
      </c>
      <c r="L111" s="83"/>
      <c r="M111" s="61">
        <v>-1</v>
      </c>
      <c r="N111" s="12">
        <f t="shared" si="10"/>
        <v>-22</v>
      </c>
      <c r="O111" s="12">
        <f t="shared" si="8"/>
        <v>22</v>
      </c>
      <c r="P111" s="12">
        <f t="shared" si="11"/>
        <v>-1</v>
      </c>
      <c r="Q111" s="12">
        <f t="shared" si="9"/>
        <v>1</v>
      </c>
    </row>
    <row r="112" spans="4:17" ht="13.5" customHeight="1" x14ac:dyDescent="0.4">
      <c r="D112" s="38" t="s">
        <v>110</v>
      </c>
      <c r="E112" s="35">
        <v>110</v>
      </c>
      <c r="F112" s="56">
        <v>-0.58340380569370609</v>
      </c>
      <c r="G112" s="57">
        <v>-5.64127437403944E-2</v>
      </c>
      <c r="H112" s="57">
        <v>-0.87801786830199402</v>
      </c>
      <c r="I112" s="63">
        <v>-31</v>
      </c>
      <c r="J112" s="37">
        <v>-20</v>
      </c>
      <c r="K112" s="83">
        <v>-7</v>
      </c>
      <c r="L112" s="83"/>
      <c r="M112" s="61">
        <v>-4</v>
      </c>
      <c r="N112" s="12">
        <f t="shared" si="10"/>
        <v>-27</v>
      </c>
      <c r="O112" s="12">
        <f t="shared" si="8"/>
        <v>27</v>
      </c>
      <c r="P112" s="12">
        <f t="shared" si="11"/>
        <v>-4</v>
      </c>
      <c r="Q112" s="12">
        <f t="shared" si="9"/>
        <v>4</v>
      </c>
    </row>
    <row r="113" spans="4:17" ht="15" customHeight="1" x14ac:dyDescent="0.4">
      <c r="D113" s="38" t="s">
        <v>111</v>
      </c>
      <c r="E113" s="35">
        <v>111</v>
      </c>
      <c r="F113" s="56">
        <v>-0.73164769215454839</v>
      </c>
      <c r="G113" s="57">
        <v>-0.1029750631234071</v>
      </c>
      <c r="H113" s="57">
        <v>-0.94861066520589787</v>
      </c>
      <c r="I113" s="63">
        <v>-47</v>
      </c>
      <c r="J113" s="37">
        <v>-20</v>
      </c>
      <c r="K113" s="83">
        <v>-18</v>
      </c>
      <c r="L113" s="83"/>
      <c r="M113" s="47">
        <v>-9</v>
      </c>
      <c r="N113" s="12">
        <f t="shared" si="10"/>
        <v>-38</v>
      </c>
      <c r="O113" s="12">
        <f t="shared" si="8"/>
        <v>38</v>
      </c>
      <c r="P113" s="12">
        <f t="shared" si="11"/>
        <v>-9</v>
      </c>
      <c r="Q113" s="12">
        <f t="shared" si="9"/>
        <v>9</v>
      </c>
    </row>
    <row r="114" spans="4:17" ht="13.5" thickBot="1" x14ac:dyDescent="0.45">
      <c r="D114" s="44" t="s">
        <v>112</v>
      </c>
      <c r="E114" s="45">
        <v>112</v>
      </c>
      <c r="F114" s="59">
        <v>0.52159930834533585</v>
      </c>
      <c r="G114" s="60">
        <v>0.15053444180522568</v>
      </c>
      <c r="H114" s="53">
        <v>-2.113386273384088E-3</v>
      </c>
      <c r="I114" s="64">
        <v>-20</v>
      </c>
      <c r="J114" s="50">
        <v>-20</v>
      </c>
      <c r="K114" s="85">
        <v>0</v>
      </c>
      <c r="L114" s="85"/>
      <c r="M114" s="48">
        <v>0</v>
      </c>
      <c r="N114" s="12">
        <f t="shared" si="10"/>
        <v>-20</v>
      </c>
      <c r="O114" s="12">
        <f t="shared" si="8"/>
        <v>20</v>
      </c>
      <c r="P114" s="12">
        <f t="shared" si="11"/>
        <v>0</v>
      </c>
      <c r="Q114" s="12">
        <f t="shared" si="9"/>
        <v>0</v>
      </c>
    </row>
  </sheetData>
  <sortState xmlns:xlrd2="http://schemas.microsoft.com/office/spreadsheetml/2017/richdata2" ref="D3:M114">
    <sortCondition ref="E3:E114"/>
  </sortState>
  <mergeCells count="117">
    <mergeCell ref="K113:L113"/>
    <mergeCell ref="K114:L114"/>
    <mergeCell ref="K108:L108"/>
    <mergeCell ref="K109:L109"/>
    <mergeCell ref="K110:L110"/>
    <mergeCell ref="K111:L111"/>
    <mergeCell ref="K112:L112"/>
    <mergeCell ref="K103:L103"/>
    <mergeCell ref="K104:L104"/>
    <mergeCell ref="K105:L105"/>
    <mergeCell ref="K106:L106"/>
    <mergeCell ref="K107:L107"/>
    <mergeCell ref="K98:L98"/>
    <mergeCell ref="K99:L99"/>
    <mergeCell ref="K100:L100"/>
    <mergeCell ref="K101:L101"/>
    <mergeCell ref="K102:L102"/>
    <mergeCell ref="K93:L93"/>
    <mergeCell ref="K94:L94"/>
    <mergeCell ref="K95:L95"/>
    <mergeCell ref="K96:L96"/>
    <mergeCell ref="K97:L97"/>
    <mergeCell ref="K88:L88"/>
    <mergeCell ref="K89:L89"/>
    <mergeCell ref="K90:L90"/>
    <mergeCell ref="K91:L91"/>
    <mergeCell ref="K92:L92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22:L22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F1:I1"/>
    <mergeCell ref="J1:M1"/>
    <mergeCell ref="D1:E1"/>
    <mergeCell ref="A1:B1"/>
    <mergeCell ref="K2:L2"/>
    <mergeCell ref="K18:L18"/>
    <mergeCell ref="K19:L19"/>
    <mergeCell ref="K20:L20"/>
    <mergeCell ref="K21:L21"/>
  </mergeCells>
  <conditionalFormatting sqref="F3:H114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N3:Q114">
    <cfRule type="containsText" dxfId="2" priority="1" operator="containsText" text="Country">
      <formula>NOT(ISERROR(SEARCH("Country",N3)))</formula>
    </cfRule>
  </conditionalFormatting>
  <conditionalFormatting sqref="J3:M114"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8"/>
  <sheetViews>
    <sheetView tabSelected="1" topLeftCell="A91" zoomScale="70" zoomScaleNormal="70" workbookViewId="0">
      <selection activeCell="E115" sqref="E115"/>
    </sheetView>
  </sheetViews>
  <sheetFormatPr defaultColWidth="9.1328125" defaultRowHeight="12.75" x14ac:dyDescent="0.35"/>
  <cols>
    <col min="1" max="1" width="5" bestFit="1" customWidth="1"/>
    <col min="2" max="2" width="26.265625" bestFit="1" customWidth="1"/>
    <col min="3" max="3" width="11" style="2" customWidth="1"/>
    <col min="4" max="4" width="12.86328125" style="2" bestFit="1" customWidth="1"/>
    <col min="5" max="5" width="17.59765625" style="2" bestFit="1" customWidth="1"/>
    <col min="6" max="6" width="17.59765625" style="11" customWidth="1"/>
    <col min="8" max="8" width="28.265625" bestFit="1" customWidth="1"/>
    <col min="9" max="9" width="13.59765625" bestFit="1" customWidth="1"/>
    <col min="10" max="10" width="14.3984375" bestFit="1" customWidth="1"/>
    <col min="11" max="11" width="17.59765625" style="2" bestFit="1" customWidth="1"/>
    <col min="12" max="12" width="12.59765625" bestFit="1" customWidth="1"/>
    <col min="15" max="15" width="12.86328125" bestFit="1" customWidth="1"/>
    <col min="16" max="16" width="17.265625" bestFit="1" customWidth="1"/>
    <col min="17" max="17" width="22" bestFit="1" customWidth="1"/>
  </cols>
  <sheetData>
    <row r="1" spans="1:30" ht="15" x14ac:dyDescent="0.4">
      <c r="A1" s="87">
        <v>2018</v>
      </c>
      <c r="B1" s="87"/>
      <c r="C1" s="87"/>
      <c r="D1" s="87"/>
      <c r="E1" s="87"/>
      <c r="F1" s="10"/>
      <c r="G1" s="86">
        <v>2015</v>
      </c>
      <c r="H1" s="86"/>
      <c r="I1" s="86"/>
      <c r="J1" s="86"/>
      <c r="K1" s="86"/>
      <c r="M1" s="88" t="s">
        <v>183</v>
      </c>
      <c r="N1" s="88"/>
      <c r="O1" s="88"/>
      <c r="P1" s="88"/>
      <c r="Q1" s="88"/>
    </row>
    <row r="2" spans="1:30" x14ac:dyDescent="0.35">
      <c r="A2" t="s">
        <v>0</v>
      </c>
      <c r="B2" t="s">
        <v>1</v>
      </c>
      <c r="C2" s="2" t="s">
        <v>116</v>
      </c>
      <c r="D2" s="2" t="s">
        <v>114</v>
      </c>
      <c r="E2" s="2" t="s">
        <v>115</v>
      </c>
      <c r="G2" t="s">
        <v>123</v>
      </c>
      <c r="H2" t="s">
        <v>1</v>
      </c>
      <c r="I2" t="s">
        <v>124</v>
      </c>
      <c r="J2" t="s">
        <v>125</v>
      </c>
      <c r="K2" s="2" t="s">
        <v>126</v>
      </c>
      <c r="M2" t="s">
        <v>123</v>
      </c>
      <c r="N2" t="s">
        <v>1</v>
      </c>
      <c r="O2" s="5" t="s">
        <v>178</v>
      </c>
      <c r="P2" s="5" t="s">
        <v>176</v>
      </c>
      <c r="Q2" s="5" t="s">
        <v>177</v>
      </c>
      <c r="R2" s="5"/>
      <c r="X2" s="5"/>
      <c r="AA2" s="2"/>
      <c r="AB2" s="13"/>
      <c r="AC2" s="2"/>
      <c r="AD2" s="13"/>
    </row>
    <row r="3" spans="1:30" x14ac:dyDescent="0.35">
      <c r="A3">
        <v>105</v>
      </c>
      <c r="B3" t="s">
        <v>105</v>
      </c>
      <c r="C3" s="2">
        <f t="shared" ref="C3:C34" si="0">((D3^3)*(E3^(1/3)))/100</f>
        <v>35.052225548474247</v>
      </c>
      <c r="D3" s="2">
        <v>66.049995422363281</v>
      </c>
      <c r="E3" s="13">
        <v>1.8000794170802692E-6</v>
      </c>
      <c r="G3">
        <v>87</v>
      </c>
      <c r="H3" t="s">
        <v>105</v>
      </c>
      <c r="I3">
        <v>27.322310000000002</v>
      </c>
      <c r="J3" s="2">
        <v>76.599999999999994</v>
      </c>
      <c r="K3" s="14">
        <v>2.2500000000000002E-7</v>
      </c>
      <c r="L3" s="14"/>
      <c r="M3">
        <f>G3-A3</f>
        <v>-18</v>
      </c>
      <c r="N3" t="s">
        <v>105</v>
      </c>
      <c r="O3" s="16">
        <f>C3/I3-1</f>
        <v>0.28291588626562847</v>
      </c>
      <c r="P3" s="2">
        <f>D3/J3-1</f>
        <v>-0.1377285192902965</v>
      </c>
      <c r="Q3" s="1">
        <f>E3/K3-1</f>
        <v>7.0003529648011966</v>
      </c>
      <c r="R3" s="8"/>
      <c r="V3" s="2"/>
      <c r="W3" s="2"/>
      <c r="X3" s="2"/>
      <c r="AA3" s="2"/>
      <c r="AB3" s="13"/>
      <c r="AC3" s="2"/>
      <c r="AD3" s="13"/>
    </row>
    <row r="4" spans="1:30" x14ac:dyDescent="0.35">
      <c r="A4">
        <v>56</v>
      </c>
      <c r="B4" t="s">
        <v>56</v>
      </c>
      <c r="C4" s="2">
        <f t="shared" si="0"/>
        <v>195.03714592251998</v>
      </c>
      <c r="D4" s="2">
        <v>77.5</v>
      </c>
      <c r="E4" s="13">
        <v>7.3559145675972104E-5</v>
      </c>
      <c r="G4">
        <v>63</v>
      </c>
      <c r="H4" t="s">
        <v>163</v>
      </c>
      <c r="I4">
        <v>89.380369999999999</v>
      </c>
      <c r="J4" s="2">
        <v>69.239999999999995</v>
      </c>
      <c r="K4" s="14">
        <v>1.9521000000000002E-5</v>
      </c>
      <c r="L4" s="14"/>
      <c r="M4">
        <f t="shared" ref="M4:M67" si="1">G4-A4</f>
        <v>7</v>
      </c>
      <c r="N4" t="s">
        <v>56</v>
      </c>
      <c r="O4" s="16">
        <f t="shared" ref="O4:O67" si="2">C4/I4-1</f>
        <v>1.1821026912567043</v>
      </c>
      <c r="P4" s="2">
        <f t="shared" ref="P4:P67" si="3">D4/J4-1</f>
        <v>0.11929520508376679</v>
      </c>
      <c r="Q4" s="1">
        <f t="shared" ref="Q4:Q67" si="4">E4/K4-1</f>
        <v>2.7682058130204443</v>
      </c>
      <c r="R4" s="5"/>
      <c r="V4" s="2"/>
      <c r="W4" s="2"/>
      <c r="X4" s="2"/>
      <c r="AA4" s="2"/>
      <c r="AB4" s="13"/>
      <c r="AC4" s="2"/>
      <c r="AD4" s="13"/>
    </row>
    <row r="5" spans="1:30" x14ac:dyDescent="0.35">
      <c r="A5">
        <v>98</v>
      </c>
      <c r="B5" t="s">
        <v>98</v>
      </c>
      <c r="C5" s="2">
        <f t="shared" si="0"/>
        <v>54.539109468075004</v>
      </c>
      <c r="D5" s="2">
        <v>86.879997253417969</v>
      </c>
      <c r="E5" s="13">
        <v>5.7523584473528899E-7</v>
      </c>
      <c r="G5">
        <v>65</v>
      </c>
      <c r="H5" t="s">
        <v>165</v>
      </c>
      <c r="I5">
        <v>79.556010000000001</v>
      </c>
      <c r="J5" s="2">
        <v>80.959999999999994</v>
      </c>
      <c r="K5" s="14">
        <v>3.3699999999999999E-6</v>
      </c>
      <c r="L5" s="14"/>
      <c r="M5">
        <f t="shared" si="1"/>
        <v>-33</v>
      </c>
      <c r="N5" t="s">
        <v>98</v>
      </c>
      <c r="O5" s="16">
        <f t="shared" si="2"/>
        <v>-0.31445645064307515</v>
      </c>
      <c r="P5" s="2">
        <f t="shared" si="3"/>
        <v>7.3122495719095459E-2</v>
      </c>
      <c r="Q5" s="1">
        <f t="shared" si="4"/>
        <v>-0.82930687099843059</v>
      </c>
      <c r="R5" s="8"/>
      <c r="V5" s="2"/>
      <c r="W5" s="2"/>
      <c r="X5" s="2"/>
      <c r="AA5" s="2"/>
      <c r="AB5" s="13"/>
      <c r="AC5" s="2"/>
      <c r="AD5" s="13"/>
    </row>
    <row r="6" spans="1:30" x14ac:dyDescent="0.35">
      <c r="A6">
        <v>68</v>
      </c>
      <c r="B6" t="s">
        <v>69</v>
      </c>
      <c r="C6" s="2">
        <f t="shared" si="0"/>
        <v>148.07590266549695</v>
      </c>
      <c r="D6" s="2">
        <v>75.980003356933594</v>
      </c>
      <c r="E6" s="13">
        <v>3.847329571726732E-5</v>
      </c>
      <c r="G6">
        <v>57</v>
      </c>
      <c r="H6" t="s">
        <v>161</v>
      </c>
      <c r="I6">
        <v>99.527799999999999</v>
      </c>
      <c r="J6" s="2">
        <v>67.709999999999994</v>
      </c>
      <c r="K6" s="14">
        <v>3.2958000000000005E-5</v>
      </c>
      <c r="L6" s="14"/>
      <c r="M6">
        <f t="shared" si="1"/>
        <v>-11</v>
      </c>
      <c r="N6" t="s">
        <v>69</v>
      </c>
      <c r="O6" s="16">
        <f t="shared" si="2"/>
        <v>0.48778434432889051</v>
      </c>
      <c r="P6" s="2">
        <f t="shared" si="3"/>
        <v>0.1221385815527043</v>
      </c>
      <c r="Q6" s="1">
        <f t="shared" si="4"/>
        <v>0.16734315544836798</v>
      </c>
      <c r="R6" s="8"/>
      <c r="V6" s="2"/>
      <c r="W6" s="2"/>
      <c r="X6" s="2"/>
      <c r="AA6" s="2"/>
      <c r="AB6" s="13"/>
      <c r="AC6" s="2"/>
      <c r="AD6" s="13"/>
    </row>
    <row r="7" spans="1:30" x14ac:dyDescent="0.35">
      <c r="A7">
        <v>44</v>
      </c>
      <c r="B7" t="s">
        <v>45</v>
      </c>
      <c r="C7" s="2">
        <f t="shared" si="0"/>
        <v>244.35832812377132</v>
      </c>
      <c r="D7" s="2">
        <v>51.150001525878906</v>
      </c>
      <c r="E7" s="13">
        <v>6.0879429802298546E-3</v>
      </c>
      <c r="G7">
        <v>44</v>
      </c>
      <c r="H7" t="s">
        <v>157</v>
      </c>
      <c r="I7">
        <v>148.07339999999999</v>
      </c>
      <c r="J7" s="2">
        <v>43.47</v>
      </c>
      <c r="K7" s="14">
        <v>5.8576640000000003E-3</v>
      </c>
      <c r="L7" s="14"/>
      <c r="M7">
        <f t="shared" si="1"/>
        <v>0</v>
      </c>
      <c r="N7" t="s">
        <v>45</v>
      </c>
      <c r="O7" s="16">
        <f t="shared" si="2"/>
        <v>0.65025134915367189</v>
      </c>
      <c r="P7" s="2">
        <f t="shared" si="3"/>
        <v>0.17667360307979996</v>
      </c>
      <c r="Q7" s="1">
        <f t="shared" si="4"/>
        <v>3.9312425606838231E-2</v>
      </c>
      <c r="R7" s="8"/>
      <c r="V7" s="2"/>
      <c r="W7" s="2"/>
      <c r="X7" s="2"/>
      <c r="AA7" s="2"/>
      <c r="AB7" s="13"/>
      <c r="AC7" s="2"/>
      <c r="AD7" s="13"/>
    </row>
    <row r="8" spans="1:30" x14ac:dyDescent="0.35">
      <c r="A8">
        <v>35</v>
      </c>
      <c r="B8" t="s">
        <v>35</v>
      </c>
      <c r="C8" s="2">
        <f t="shared" si="0"/>
        <v>310.41272622176291</v>
      </c>
      <c r="D8" s="2">
        <v>55.900001525878906</v>
      </c>
      <c r="E8" s="13">
        <v>5.6119291111826897E-3</v>
      </c>
      <c r="G8">
        <v>24</v>
      </c>
      <c r="H8" t="s">
        <v>144</v>
      </c>
      <c r="I8">
        <v>295.3141</v>
      </c>
      <c r="J8" s="2">
        <v>53.71</v>
      </c>
      <c r="K8" s="14">
        <v>6.9239910000000009E-3</v>
      </c>
      <c r="L8" s="14"/>
      <c r="M8">
        <f t="shared" si="1"/>
        <v>-11</v>
      </c>
      <c r="N8" t="s">
        <v>35</v>
      </c>
      <c r="O8" s="16">
        <f t="shared" si="2"/>
        <v>5.1127346177385125E-2</v>
      </c>
      <c r="P8" s="2">
        <f t="shared" si="3"/>
        <v>4.0774558292290264E-2</v>
      </c>
      <c r="Q8" s="1">
        <f t="shared" si="4"/>
        <v>-0.189495030946359</v>
      </c>
      <c r="R8" s="8"/>
      <c r="V8" s="2"/>
      <c r="W8" s="2"/>
      <c r="X8" s="2"/>
      <c r="AA8" s="2"/>
      <c r="AB8" s="13"/>
      <c r="AC8" s="2"/>
      <c r="AD8" s="13"/>
    </row>
    <row r="9" spans="1:30" x14ac:dyDescent="0.35">
      <c r="A9">
        <v>19</v>
      </c>
      <c r="B9" t="s">
        <v>19</v>
      </c>
      <c r="C9" s="2">
        <f t="shared" si="0"/>
        <v>429.00408361913048</v>
      </c>
      <c r="D9" s="2">
        <v>84.5</v>
      </c>
      <c r="E9" s="13">
        <v>3.5947930882684886E-4</v>
      </c>
      <c r="G9">
        <v>25</v>
      </c>
      <c r="H9" t="s">
        <v>145</v>
      </c>
      <c r="I9">
        <v>273.08350000000002</v>
      </c>
      <c r="J9" s="2">
        <v>79.02</v>
      </c>
      <c r="K9" s="14">
        <v>1.69533E-4</v>
      </c>
      <c r="L9" s="14"/>
      <c r="M9">
        <f t="shared" si="1"/>
        <v>6</v>
      </c>
      <c r="N9" t="s">
        <v>19</v>
      </c>
      <c r="O9" s="16">
        <f t="shared" si="2"/>
        <v>0.57096303372093327</v>
      </c>
      <c r="P9" s="2">
        <f t="shared" si="3"/>
        <v>6.9349531764110406E-2</v>
      </c>
      <c r="Q9" s="1">
        <f t="shared" si="4"/>
        <v>1.1204090579819201</v>
      </c>
      <c r="R9" s="8"/>
      <c r="V9" s="2"/>
      <c r="W9" s="2"/>
      <c r="X9" s="2"/>
      <c r="AA9" s="2"/>
      <c r="AB9" s="13"/>
      <c r="AC9" s="2"/>
      <c r="AD9" s="13"/>
    </row>
    <row r="10" spans="1:30" x14ac:dyDescent="0.35">
      <c r="A10">
        <v>17</v>
      </c>
      <c r="B10" t="s">
        <v>17</v>
      </c>
      <c r="C10" s="2">
        <f t="shared" si="0"/>
        <v>490.70676092695328</v>
      </c>
      <c r="D10" s="2">
        <v>77.800003051757813</v>
      </c>
      <c r="E10" s="13">
        <v>1.1314870789647102E-3</v>
      </c>
      <c r="G10">
        <v>9</v>
      </c>
      <c r="H10" t="s">
        <v>135</v>
      </c>
      <c r="I10">
        <v>471.39620000000002</v>
      </c>
      <c r="J10" s="2">
        <v>73.67</v>
      </c>
      <c r="K10" s="14">
        <v>1.638862E-3</v>
      </c>
      <c r="L10" s="14"/>
      <c r="M10">
        <f t="shared" si="1"/>
        <v>-8</v>
      </c>
      <c r="N10" t="s">
        <v>17</v>
      </c>
      <c r="O10" s="16">
        <f t="shared" si="2"/>
        <v>4.096460880879671E-2</v>
      </c>
      <c r="P10" s="2">
        <f t="shared" si="3"/>
        <v>5.6060853152678281E-2</v>
      </c>
      <c r="Q10" s="1">
        <f t="shared" si="4"/>
        <v>-0.30958977695211054</v>
      </c>
      <c r="R10" s="8"/>
      <c r="V10" s="2"/>
      <c r="W10" s="2"/>
      <c r="X10" s="2"/>
      <c r="AA10" s="2"/>
      <c r="AB10" s="13"/>
      <c r="AC10" s="2"/>
      <c r="AD10" s="13"/>
    </row>
    <row r="11" spans="1:30" x14ac:dyDescent="0.35">
      <c r="A11">
        <v>48</v>
      </c>
      <c r="B11" t="s">
        <v>48</v>
      </c>
      <c r="C11" s="2">
        <f t="shared" si="0"/>
        <v>230.95296941426039</v>
      </c>
      <c r="D11" s="2">
        <v>73.849998474121094</v>
      </c>
      <c r="E11" s="13">
        <v>1.8854552763514221E-4</v>
      </c>
      <c r="G11">
        <v>22</v>
      </c>
      <c r="H11" t="s">
        <v>48</v>
      </c>
      <c r="I11">
        <v>298.32580000000002</v>
      </c>
      <c r="J11" s="2">
        <v>78.290000000000006</v>
      </c>
      <c r="K11" s="14">
        <v>2.4027900000000001E-4</v>
      </c>
      <c r="L11" s="14"/>
      <c r="M11">
        <f t="shared" si="1"/>
        <v>-26</v>
      </c>
      <c r="N11" t="s">
        <v>48</v>
      </c>
      <c r="O11" s="16">
        <f t="shared" si="2"/>
        <v>-0.22583641973218416</v>
      </c>
      <c r="P11" s="2">
        <f t="shared" si="3"/>
        <v>-5.6712243273456586E-2</v>
      </c>
      <c r="Q11" s="1">
        <f t="shared" si="4"/>
        <v>-0.21530584181246715</v>
      </c>
      <c r="R11" s="8"/>
      <c r="V11" s="2"/>
      <c r="W11" s="2"/>
      <c r="X11" s="2"/>
      <c r="AA11" s="2"/>
      <c r="AB11" s="13"/>
      <c r="AC11" s="2"/>
      <c r="AD11" s="13"/>
    </row>
    <row r="12" spans="1:30" x14ac:dyDescent="0.35">
      <c r="A12">
        <v>53</v>
      </c>
      <c r="B12" t="s">
        <v>53</v>
      </c>
      <c r="C12" s="2">
        <f t="shared" si="0"/>
        <v>212.96517878336255</v>
      </c>
      <c r="D12" s="2">
        <v>44</v>
      </c>
      <c r="E12" s="13">
        <v>1.5626139938831329E-2</v>
      </c>
      <c r="G12">
        <v>38</v>
      </c>
      <c r="H12" t="s">
        <v>153</v>
      </c>
      <c r="I12">
        <v>181.22790000000001</v>
      </c>
      <c r="J12" s="2">
        <v>40.89</v>
      </c>
      <c r="K12" s="14">
        <v>1.8625970000000002E-2</v>
      </c>
      <c r="L12" s="14"/>
      <c r="M12">
        <f t="shared" si="1"/>
        <v>-15</v>
      </c>
      <c r="N12" t="s">
        <v>53</v>
      </c>
      <c r="O12" s="16">
        <f t="shared" si="2"/>
        <v>0.17512358076964163</v>
      </c>
      <c r="P12" s="2">
        <f t="shared" si="3"/>
        <v>7.6057715822939631E-2</v>
      </c>
      <c r="Q12" s="1">
        <f t="shared" si="4"/>
        <v>-0.16105631337152759</v>
      </c>
      <c r="R12" s="8"/>
      <c r="V12" s="2"/>
      <c r="W12" s="2"/>
      <c r="X12" s="2"/>
      <c r="AA12" s="2"/>
      <c r="AB12" s="13"/>
      <c r="AC12" s="2"/>
      <c r="AD12" s="13"/>
    </row>
    <row r="13" spans="1:30" x14ac:dyDescent="0.35">
      <c r="A13">
        <v>90</v>
      </c>
      <c r="B13" t="s">
        <v>90</v>
      </c>
      <c r="C13" s="2">
        <f t="shared" si="0"/>
        <v>86.317173541371005</v>
      </c>
      <c r="D13" s="2">
        <v>75.180000305175781</v>
      </c>
      <c r="E13" s="13">
        <v>8.3824452303815633E-6</v>
      </c>
      <c r="G13">
        <v>60</v>
      </c>
      <c r="H13" t="s">
        <v>90</v>
      </c>
      <c r="I13">
        <v>92.461470000000006</v>
      </c>
      <c r="J13" s="2">
        <v>78.86</v>
      </c>
      <c r="K13" s="14">
        <v>6.7009999999999999E-6</v>
      </c>
      <c r="L13" s="14"/>
      <c r="M13">
        <f t="shared" si="1"/>
        <v>-30</v>
      </c>
      <c r="N13" t="s">
        <v>90</v>
      </c>
      <c r="O13" s="16">
        <f t="shared" si="2"/>
        <v>-6.6452506742851969E-2</v>
      </c>
      <c r="P13" s="2">
        <f t="shared" si="3"/>
        <v>-4.6664972036827512E-2</v>
      </c>
      <c r="Q13" s="1">
        <f t="shared" si="4"/>
        <v>0.25092452326243309</v>
      </c>
      <c r="R13" s="8"/>
      <c r="V13" s="2"/>
      <c r="W13" s="2"/>
      <c r="X13" s="2"/>
      <c r="AA13" s="2"/>
      <c r="AB13" s="13"/>
      <c r="AC13" s="2"/>
      <c r="AD13" s="13"/>
    </row>
    <row r="14" spans="1:30" x14ac:dyDescent="0.35">
      <c r="A14">
        <v>36</v>
      </c>
      <c r="B14" t="s">
        <v>36</v>
      </c>
      <c r="C14" s="2">
        <f t="shared" si="0"/>
        <v>281.82676017803715</v>
      </c>
      <c r="D14" s="2">
        <v>73.049995422363281</v>
      </c>
      <c r="E14" s="13">
        <v>3.7788960617035627E-4</v>
      </c>
      <c r="G14">
        <v>34</v>
      </c>
      <c r="H14" t="s">
        <v>151</v>
      </c>
      <c r="I14">
        <v>217.7114</v>
      </c>
      <c r="J14" s="2">
        <v>66.27</v>
      </c>
      <c r="K14" s="14">
        <v>4.1859199999999997E-4</v>
      </c>
      <c r="L14" s="14"/>
      <c r="M14">
        <f t="shared" si="1"/>
        <v>-2</v>
      </c>
      <c r="N14" t="s">
        <v>36</v>
      </c>
      <c r="O14" s="16">
        <f t="shared" si="2"/>
        <v>0.29449702761562846</v>
      </c>
      <c r="P14" s="2">
        <f t="shared" si="3"/>
        <v>0.10230866790951088</v>
      </c>
      <c r="Q14" s="1">
        <f t="shared" si="4"/>
        <v>-9.7236435071964333E-2</v>
      </c>
      <c r="R14" s="8"/>
      <c r="V14" s="2"/>
      <c r="W14" s="2"/>
      <c r="X14" s="2"/>
      <c r="AA14" s="2"/>
      <c r="AB14" s="13"/>
      <c r="AC14" s="2"/>
      <c r="AD14" s="13"/>
    </row>
    <row r="15" spans="1:30" x14ac:dyDescent="0.35">
      <c r="A15">
        <v>88</v>
      </c>
      <c r="B15" t="s">
        <v>88</v>
      </c>
      <c r="C15" s="2">
        <f t="shared" si="0"/>
        <v>94.821843989568407</v>
      </c>
      <c r="D15" s="2">
        <v>80.349998474121094</v>
      </c>
      <c r="E15" s="13">
        <v>6.1073433244018815E-6</v>
      </c>
      <c r="K15" s="14"/>
      <c r="L15" s="14"/>
      <c r="M15">
        <f t="shared" si="1"/>
        <v>-88</v>
      </c>
      <c r="O15" s="16"/>
      <c r="P15" s="2"/>
      <c r="Q15" s="1"/>
      <c r="R15" s="8"/>
      <c r="X15" s="2"/>
      <c r="AA15" s="2"/>
      <c r="AB15" s="13"/>
      <c r="AC15" s="2"/>
      <c r="AD15" s="13"/>
    </row>
    <row r="16" spans="1:30" x14ac:dyDescent="0.35">
      <c r="A16">
        <v>103</v>
      </c>
      <c r="B16" t="s">
        <v>103</v>
      </c>
      <c r="C16" s="2">
        <f t="shared" si="0"/>
        <v>39.457992394081145</v>
      </c>
      <c r="D16" s="2">
        <v>68.730003356933594</v>
      </c>
      <c r="E16" s="13">
        <v>1.7950959545487422E-6</v>
      </c>
      <c r="G16">
        <v>62</v>
      </c>
      <c r="H16" t="s">
        <v>162</v>
      </c>
      <c r="I16">
        <v>90.558269999999993</v>
      </c>
      <c r="J16" s="2">
        <v>71.38</v>
      </c>
      <c r="K16" s="14">
        <v>1.5438E-5</v>
      </c>
      <c r="L16" s="14"/>
      <c r="M16">
        <f t="shared" si="1"/>
        <v>-41</v>
      </c>
      <c r="N16" t="s">
        <v>103</v>
      </c>
      <c r="O16" s="16">
        <f t="shared" si="2"/>
        <v>-0.56428062954293245</v>
      </c>
      <c r="P16" s="2">
        <f t="shared" si="3"/>
        <v>-3.712519813766324E-2</v>
      </c>
      <c r="Q16" s="1">
        <f t="shared" si="4"/>
        <v>-0.8837222467580812</v>
      </c>
      <c r="R16" s="8"/>
      <c r="V16" s="2"/>
      <c r="W16" s="2"/>
      <c r="X16" s="2"/>
      <c r="AA16" s="2"/>
      <c r="AB16" s="13"/>
      <c r="AC16" s="2"/>
      <c r="AD16" s="13"/>
    </row>
    <row r="17" spans="1:30" x14ac:dyDescent="0.35">
      <c r="A17">
        <v>73</v>
      </c>
      <c r="B17" t="s">
        <v>73</v>
      </c>
      <c r="C17" s="2">
        <f t="shared" si="0"/>
        <v>137.9974744639749</v>
      </c>
      <c r="D17" s="2">
        <v>49</v>
      </c>
      <c r="E17" s="13">
        <v>1.6137962229549885E-3</v>
      </c>
      <c r="G17">
        <v>26</v>
      </c>
      <c r="H17" t="s">
        <v>146</v>
      </c>
      <c r="I17">
        <v>263.67720000000003</v>
      </c>
      <c r="J17" s="2">
        <v>51.84</v>
      </c>
      <c r="K17" s="14">
        <v>6.780047E-3</v>
      </c>
      <c r="L17" s="14"/>
      <c r="M17">
        <f t="shared" si="1"/>
        <v>-47</v>
      </c>
      <c r="N17" t="s">
        <v>73</v>
      </c>
      <c r="O17" s="16">
        <f t="shared" si="2"/>
        <v>-0.47664237004953447</v>
      </c>
      <c r="P17" s="2">
        <f t="shared" si="3"/>
        <v>-5.4783950617284027E-2</v>
      </c>
      <c r="Q17" s="1">
        <f t="shared" si="4"/>
        <v>-0.76197860826702402</v>
      </c>
      <c r="R17" s="8"/>
      <c r="V17" s="2"/>
      <c r="W17" s="2"/>
      <c r="X17" s="2"/>
      <c r="AA17" s="2"/>
      <c r="AB17" s="13"/>
      <c r="AC17" s="2"/>
      <c r="AD17" s="13"/>
    </row>
    <row r="18" spans="1:30" x14ac:dyDescent="0.35">
      <c r="A18">
        <v>16</v>
      </c>
      <c r="B18" t="s">
        <v>16</v>
      </c>
      <c r="C18" s="2">
        <f t="shared" si="0"/>
        <v>502.75783144131032</v>
      </c>
      <c r="D18" s="2">
        <v>68.650001525878906</v>
      </c>
      <c r="E18" s="13">
        <v>3.7524211220443249E-3</v>
      </c>
      <c r="G18">
        <v>21</v>
      </c>
      <c r="H18" t="s">
        <v>142</v>
      </c>
      <c r="I18">
        <v>307.6909</v>
      </c>
      <c r="J18" s="2">
        <v>60.2</v>
      </c>
      <c r="K18" s="14">
        <v>2.8052770000000001E-3</v>
      </c>
      <c r="L18" s="14"/>
      <c r="M18">
        <f t="shared" si="1"/>
        <v>5</v>
      </c>
      <c r="N18" t="s">
        <v>16</v>
      </c>
      <c r="O18" s="16">
        <f t="shared" si="2"/>
        <v>0.63397042759896483</v>
      </c>
      <c r="P18" s="2">
        <f t="shared" si="3"/>
        <v>0.14036547385180898</v>
      </c>
      <c r="Q18" s="1">
        <f t="shared" si="4"/>
        <v>0.33762944694742258</v>
      </c>
      <c r="R18" s="8"/>
      <c r="V18" s="2"/>
      <c r="W18" s="2"/>
      <c r="X18" s="2"/>
      <c r="AA18" s="2"/>
      <c r="AB18" s="13"/>
      <c r="AC18" s="2"/>
      <c r="AD18" s="13"/>
    </row>
    <row r="19" spans="1:30" x14ac:dyDescent="0.35">
      <c r="A19">
        <v>91</v>
      </c>
      <c r="B19" t="s">
        <v>91</v>
      </c>
      <c r="C19" s="2">
        <f t="shared" si="0"/>
        <v>85.598095691508462</v>
      </c>
      <c r="D19" s="2">
        <v>84.050003051757813</v>
      </c>
      <c r="E19" s="13">
        <v>2.9960751817270648E-6</v>
      </c>
      <c r="G19">
        <v>80</v>
      </c>
      <c r="H19" t="s">
        <v>171</v>
      </c>
      <c r="I19">
        <v>47.41675</v>
      </c>
      <c r="J19" s="2">
        <v>82.78</v>
      </c>
      <c r="K19" s="14">
        <v>5.8400000000000004E-7</v>
      </c>
      <c r="L19" s="14"/>
      <c r="M19">
        <f t="shared" si="1"/>
        <v>-11</v>
      </c>
      <c r="N19" t="s">
        <v>91</v>
      </c>
      <c r="O19" s="16">
        <f t="shared" si="2"/>
        <v>0.80522907393502208</v>
      </c>
      <c r="P19" s="2">
        <f t="shared" si="3"/>
        <v>1.5341906882795575E-2</v>
      </c>
      <c r="Q19" s="1">
        <f t="shared" si="4"/>
        <v>4.1302657221353849</v>
      </c>
      <c r="R19" s="8"/>
      <c r="V19" s="2"/>
      <c r="W19" s="2"/>
      <c r="X19" s="2"/>
      <c r="AA19" s="2"/>
      <c r="AB19" s="13"/>
      <c r="AC19" s="2"/>
      <c r="AD19" s="13"/>
    </row>
    <row r="20" spans="1:30" x14ac:dyDescent="0.35">
      <c r="A20">
        <v>89</v>
      </c>
      <c r="B20" t="s">
        <v>89</v>
      </c>
      <c r="C20" s="2">
        <f t="shared" si="0"/>
        <v>91.407425441633038</v>
      </c>
      <c r="D20" s="2">
        <v>54.180000305175781</v>
      </c>
      <c r="E20" s="13">
        <v>1.8984248163178563E-4</v>
      </c>
      <c r="K20" s="14"/>
      <c r="L20" s="14"/>
      <c r="M20">
        <f t="shared" si="1"/>
        <v>-89</v>
      </c>
      <c r="O20" s="16"/>
      <c r="P20" s="2"/>
      <c r="Q20" s="1"/>
      <c r="R20" s="8"/>
      <c r="X20" s="2"/>
      <c r="AA20" s="2"/>
      <c r="AB20" s="13"/>
      <c r="AC20" s="2"/>
      <c r="AD20" s="13"/>
    </row>
    <row r="21" spans="1:30" x14ac:dyDescent="0.35">
      <c r="A21">
        <v>21</v>
      </c>
      <c r="B21" t="s">
        <v>21</v>
      </c>
      <c r="C21" s="2">
        <f t="shared" si="0"/>
        <v>425.83994427349427</v>
      </c>
      <c r="D21" s="2">
        <v>54.75</v>
      </c>
      <c r="E21" s="13">
        <v>1.7469564452767372E-2</v>
      </c>
      <c r="G21">
        <v>29</v>
      </c>
      <c r="H21" t="s">
        <v>148</v>
      </c>
      <c r="I21">
        <v>251.75120000000001</v>
      </c>
      <c r="J21" s="2">
        <v>45.84</v>
      </c>
      <c r="K21" s="14">
        <v>1.7853069999999999E-2</v>
      </c>
      <c r="L21" s="14"/>
      <c r="M21">
        <f t="shared" si="1"/>
        <v>8</v>
      </c>
      <c r="N21" t="s">
        <v>21</v>
      </c>
      <c r="O21" s="16">
        <f t="shared" si="2"/>
        <v>0.69151108027883978</v>
      </c>
      <c r="P21" s="2">
        <f t="shared" si="3"/>
        <v>0.19437172774869094</v>
      </c>
      <c r="Q21" s="1">
        <f t="shared" si="4"/>
        <v>-2.1481210079422053E-2</v>
      </c>
      <c r="R21" s="8"/>
      <c r="V21" s="2"/>
      <c r="W21" s="2"/>
      <c r="X21" s="2"/>
      <c r="AA21" s="2"/>
      <c r="AB21" s="13"/>
      <c r="AC21" s="2"/>
      <c r="AD21" s="13"/>
    </row>
    <row r="22" spans="1:30" x14ac:dyDescent="0.35">
      <c r="A22">
        <v>3</v>
      </c>
      <c r="B22" t="s">
        <v>3</v>
      </c>
      <c r="C22" s="2">
        <f t="shared" si="0"/>
        <v>1267.9453865126891</v>
      </c>
      <c r="D22" s="2">
        <v>72.279998779296875</v>
      </c>
      <c r="E22" s="13">
        <v>3.7856321781873703E-2</v>
      </c>
      <c r="G22">
        <v>5</v>
      </c>
      <c r="H22" t="s">
        <v>131</v>
      </c>
      <c r="I22">
        <v>1013.158</v>
      </c>
      <c r="J22" s="2">
        <v>65.239999999999995</v>
      </c>
      <c r="K22" s="14">
        <v>4.8574289999999999E-2</v>
      </c>
      <c r="L22" s="14"/>
      <c r="M22">
        <f t="shared" si="1"/>
        <v>2</v>
      </c>
      <c r="N22" t="s">
        <v>3</v>
      </c>
      <c r="O22" s="16">
        <f t="shared" si="2"/>
        <v>0.2514784332874922</v>
      </c>
      <c r="P22" s="2">
        <f t="shared" si="3"/>
        <v>0.1079092394128891</v>
      </c>
      <c r="Q22" s="1">
        <f t="shared" si="4"/>
        <v>-0.22065105260676576</v>
      </c>
      <c r="R22" s="8"/>
      <c r="V22" s="2"/>
      <c r="W22" s="2"/>
      <c r="X22" s="2"/>
      <c r="AA22" s="2"/>
      <c r="AB22" s="13"/>
      <c r="AC22" s="2"/>
      <c r="AD22" s="13"/>
    </row>
    <row r="23" spans="1:30" x14ac:dyDescent="0.35">
      <c r="A23">
        <v>60</v>
      </c>
      <c r="B23" t="s">
        <v>60</v>
      </c>
      <c r="C23" s="2">
        <f t="shared" si="0"/>
        <v>168.64161475690943</v>
      </c>
      <c r="D23" s="2">
        <v>61.599998474121094</v>
      </c>
      <c r="E23" s="13">
        <v>3.7555015296675265E-4</v>
      </c>
      <c r="G23">
        <v>42</v>
      </c>
      <c r="H23" t="s">
        <v>60</v>
      </c>
      <c r="I23">
        <v>166.6763</v>
      </c>
      <c r="J23" s="2">
        <v>53.92</v>
      </c>
      <c r="K23" s="14">
        <v>1.201913E-3</v>
      </c>
      <c r="L23" s="14"/>
      <c r="M23">
        <f t="shared" si="1"/>
        <v>-18</v>
      </c>
      <c r="N23" t="s">
        <v>60</v>
      </c>
      <c r="O23" s="16">
        <f t="shared" si="2"/>
        <v>1.1791207009691496E-2</v>
      </c>
      <c r="P23" s="2">
        <f t="shared" si="3"/>
        <v>0.14243320612242383</v>
      </c>
      <c r="Q23" s="1">
        <f t="shared" si="4"/>
        <v>-0.68753965306411313</v>
      </c>
      <c r="R23" s="8"/>
      <c r="V23" s="2"/>
      <c r="W23" s="2"/>
      <c r="X23" s="2"/>
      <c r="AA23" s="2"/>
      <c r="AB23" s="13"/>
      <c r="AC23" s="2"/>
      <c r="AD23" s="13"/>
    </row>
    <row r="24" spans="1:30" x14ac:dyDescent="0.35">
      <c r="A24">
        <v>28</v>
      </c>
      <c r="B24" t="s">
        <v>28</v>
      </c>
      <c r="C24" s="2">
        <f t="shared" si="0"/>
        <v>372.67065902788124</v>
      </c>
      <c r="D24" s="2">
        <v>60.079998016357422</v>
      </c>
      <c r="E24" s="13">
        <v>5.0746537744998932E-3</v>
      </c>
      <c r="G24">
        <v>20</v>
      </c>
      <c r="H24" t="s">
        <v>28</v>
      </c>
      <c r="I24">
        <v>312.19779999999997</v>
      </c>
      <c r="J24" s="2">
        <v>54.29</v>
      </c>
      <c r="K24" s="14">
        <v>7.4269569999999997E-3</v>
      </c>
      <c r="L24" s="14"/>
      <c r="M24">
        <f t="shared" si="1"/>
        <v>-8</v>
      </c>
      <c r="N24" t="s">
        <v>28</v>
      </c>
      <c r="O24" s="16">
        <f t="shared" si="2"/>
        <v>0.19370046498688098</v>
      </c>
      <c r="P24" s="2">
        <f t="shared" si="3"/>
        <v>0.10664943850354436</v>
      </c>
      <c r="Q24" s="1">
        <f t="shared" si="4"/>
        <v>-0.31672503631030935</v>
      </c>
      <c r="R24" s="8"/>
      <c r="V24" s="2"/>
      <c r="W24" s="2"/>
      <c r="X24" s="2"/>
      <c r="AA24" s="2"/>
      <c r="AB24" s="13"/>
      <c r="AC24" s="2"/>
      <c r="AD24" s="13"/>
    </row>
    <row r="25" spans="1:30" x14ac:dyDescent="0.35">
      <c r="A25">
        <v>100</v>
      </c>
      <c r="B25" t="s">
        <v>100</v>
      </c>
      <c r="C25" s="2">
        <f t="shared" si="0"/>
        <v>44.982276506744171</v>
      </c>
      <c r="D25" s="2">
        <v>74.580001831054688</v>
      </c>
      <c r="E25" s="13">
        <v>1.2750369933201E-6</v>
      </c>
      <c r="G25">
        <v>91</v>
      </c>
      <c r="H25" t="s">
        <v>174</v>
      </c>
      <c r="I25">
        <v>17.807659999999998</v>
      </c>
      <c r="J25" s="2">
        <v>75.92</v>
      </c>
      <c r="K25" s="14">
        <v>6.7399999999999995E-8</v>
      </c>
      <c r="L25" s="14"/>
      <c r="M25">
        <f t="shared" si="1"/>
        <v>-9</v>
      </c>
      <c r="N25" t="s">
        <v>100</v>
      </c>
      <c r="O25" s="16">
        <f t="shared" si="2"/>
        <v>1.5260071512340292</v>
      </c>
      <c r="P25" s="2">
        <f t="shared" si="3"/>
        <v>-1.76501339429046E-2</v>
      </c>
      <c r="Q25" s="1">
        <f t="shared" si="4"/>
        <v>17.917462808903561</v>
      </c>
      <c r="R25" s="8"/>
      <c r="V25" s="2"/>
      <c r="W25" s="2"/>
      <c r="X25" s="2"/>
      <c r="AA25" s="2"/>
      <c r="AB25" s="13"/>
      <c r="AC25" s="2"/>
      <c r="AD25" s="13"/>
    </row>
    <row r="26" spans="1:30" x14ac:dyDescent="0.35">
      <c r="A26">
        <v>59</v>
      </c>
      <c r="B26" t="s">
        <v>59</v>
      </c>
      <c r="C26" s="2">
        <f t="shared" si="0"/>
        <v>168.77801246014951</v>
      </c>
      <c r="D26" s="2">
        <v>68.650001525878906</v>
      </c>
      <c r="E26" s="13">
        <v>1.4196544361766428E-4</v>
      </c>
      <c r="G26">
        <v>67</v>
      </c>
      <c r="H26" t="s">
        <v>59</v>
      </c>
      <c r="I26">
        <v>74.916030000000006</v>
      </c>
      <c r="J26" s="2">
        <v>54.58</v>
      </c>
      <c r="K26" s="14">
        <v>9.7818999999999993E-5</v>
      </c>
      <c r="L26" s="14"/>
      <c r="M26">
        <f t="shared" si="1"/>
        <v>8</v>
      </c>
      <c r="N26" t="s">
        <v>59</v>
      </c>
      <c r="O26" s="16">
        <f t="shared" si="2"/>
        <v>1.2528958416529745</v>
      </c>
      <c r="P26" s="2">
        <f t="shared" si="3"/>
        <v>0.25778676302453118</v>
      </c>
      <c r="Q26" s="1">
        <f t="shared" si="4"/>
        <v>0.4513074516981801</v>
      </c>
      <c r="R26" s="8"/>
      <c r="V26" s="2"/>
      <c r="W26" s="2"/>
      <c r="X26" s="2"/>
      <c r="AA26" s="2"/>
      <c r="AB26" s="13"/>
      <c r="AC26" s="2"/>
      <c r="AD26" s="13"/>
    </row>
    <row r="27" spans="1:30" x14ac:dyDescent="0.35">
      <c r="A27">
        <v>79</v>
      </c>
      <c r="B27" t="s">
        <v>79</v>
      </c>
      <c r="C27" s="2">
        <f t="shared" si="0"/>
        <v>119.39396544817988</v>
      </c>
      <c r="D27" s="2">
        <v>59.280002593994141</v>
      </c>
      <c r="E27" s="13">
        <v>1.8826656742021441E-4</v>
      </c>
      <c r="K27" s="14"/>
      <c r="L27" s="14"/>
      <c r="M27">
        <f t="shared" si="1"/>
        <v>-79</v>
      </c>
      <c r="O27" s="16"/>
      <c r="P27" s="2"/>
      <c r="Q27" s="1"/>
      <c r="R27" s="8"/>
      <c r="X27" s="2"/>
      <c r="AA27" s="2"/>
      <c r="AB27" s="13"/>
      <c r="AC27" s="2"/>
      <c r="AD27" s="13"/>
    </row>
    <row r="28" spans="1:30" x14ac:dyDescent="0.35">
      <c r="A28">
        <v>84</v>
      </c>
      <c r="B28" t="s">
        <v>85</v>
      </c>
      <c r="C28" s="2">
        <f t="shared" si="0"/>
        <v>105.65801203496838</v>
      </c>
      <c r="D28" s="2">
        <v>74.800003051757813</v>
      </c>
      <c r="E28" s="13">
        <v>1.6091360521386378E-5</v>
      </c>
      <c r="G28">
        <v>70</v>
      </c>
      <c r="H28" t="s">
        <v>168</v>
      </c>
      <c r="I28">
        <v>67.811099999999996</v>
      </c>
      <c r="J28" s="2">
        <v>67.739999999999995</v>
      </c>
      <c r="K28" s="14">
        <v>1.0382E-5</v>
      </c>
      <c r="L28" s="14"/>
      <c r="M28">
        <f t="shared" si="1"/>
        <v>-14</v>
      </c>
      <c r="N28" t="s">
        <v>85</v>
      </c>
      <c r="O28" s="16">
        <f t="shared" si="2"/>
        <v>0.55812266774861907</v>
      </c>
      <c r="P28" s="2">
        <f t="shared" si="3"/>
        <v>0.10422207044224718</v>
      </c>
      <c r="Q28" s="1">
        <f t="shared" si="4"/>
        <v>0.54992877300966847</v>
      </c>
      <c r="R28" s="8"/>
      <c r="V28" s="2"/>
      <c r="W28" s="2"/>
      <c r="X28" s="2"/>
      <c r="AA28" s="2"/>
      <c r="AB28" s="13"/>
      <c r="AC28" s="2"/>
      <c r="AD28" s="13"/>
    </row>
    <row r="29" spans="1:30" x14ac:dyDescent="0.35">
      <c r="A29">
        <v>24</v>
      </c>
      <c r="B29" t="s">
        <v>24</v>
      </c>
      <c r="C29" s="2">
        <f t="shared" si="0"/>
        <v>404.44238821999124</v>
      </c>
      <c r="D29" s="2">
        <v>61.25</v>
      </c>
      <c r="E29" s="13">
        <v>5.4527446627616882E-3</v>
      </c>
      <c r="G29">
        <v>35</v>
      </c>
      <c r="H29" t="s">
        <v>24</v>
      </c>
      <c r="I29">
        <v>213.93799999999999</v>
      </c>
      <c r="J29" s="2">
        <v>49.82</v>
      </c>
      <c r="K29" s="14">
        <v>5.178813E-3</v>
      </c>
      <c r="L29" s="14"/>
      <c r="M29">
        <f t="shared" si="1"/>
        <v>11</v>
      </c>
      <c r="N29" t="s">
        <v>24</v>
      </c>
      <c r="O29" s="16">
        <f t="shared" si="2"/>
        <v>0.89046540689354514</v>
      </c>
      <c r="P29" s="2">
        <f t="shared" si="3"/>
        <v>0.22942593336009631</v>
      </c>
      <c r="Q29" s="1">
        <f t="shared" si="4"/>
        <v>5.2894681225541085E-2</v>
      </c>
      <c r="R29" s="8"/>
      <c r="V29" s="2"/>
      <c r="W29" s="2"/>
      <c r="X29" s="2"/>
      <c r="AA29" s="2"/>
      <c r="AB29" s="13"/>
      <c r="AC29" s="2"/>
      <c r="AD29" s="13"/>
    </row>
    <row r="30" spans="1:30" x14ac:dyDescent="0.35">
      <c r="A30">
        <v>70</v>
      </c>
      <c r="B30" t="s">
        <v>67</v>
      </c>
      <c r="C30" s="2">
        <f t="shared" si="0"/>
        <v>145.14599823100366</v>
      </c>
      <c r="D30" s="2">
        <v>52.929996490478516</v>
      </c>
      <c r="E30" s="13">
        <v>9.3777448637410998E-4</v>
      </c>
      <c r="G30">
        <v>81</v>
      </c>
      <c r="H30" t="s">
        <v>67</v>
      </c>
      <c r="I30">
        <v>44.245710000000003</v>
      </c>
      <c r="J30" s="2">
        <v>35.18</v>
      </c>
      <c r="K30" s="14">
        <v>1.0494230000000001E-3</v>
      </c>
      <c r="L30" s="14"/>
      <c r="M30">
        <f t="shared" si="1"/>
        <v>11</v>
      </c>
      <c r="N30" t="s">
        <v>67</v>
      </c>
      <c r="O30" s="16">
        <f t="shared" si="2"/>
        <v>2.2804535904385679</v>
      </c>
      <c r="P30" s="2">
        <f t="shared" si="3"/>
        <v>0.50454793889933236</v>
      </c>
      <c r="Q30" s="1">
        <f t="shared" si="4"/>
        <v>-0.10639038178683913</v>
      </c>
      <c r="R30" s="8"/>
      <c r="V30" s="2"/>
      <c r="W30" s="2"/>
      <c r="X30" s="2"/>
      <c r="AA30" s="2"/>
      <c r="AB30" s="13"/>
      <c r="AC30" s="2"/>
      <c r="AD30" s="13"/>
    </row>
    <row r="31" spans="1:30" x14ac:dyDescent="0.35">
      <c r="A31">
        <v>61</v>
      </c>
      <c r="B31" t="s">
        <v>61</v>
      </c>
      <c r="C31" s="2">
        <f t="shared" si="0"/>
        <v>166.11865655826128</v>
      </c>
      <c r="D31" s="2">
        <v>52.499996185302734</v>
      </c>
      <c r="E31" s="13">
        <v>1.5129402745515108E-3</v>
      </c>
      <c r="G31">
        <v>83</v>
      </c>
      <c r="H31" t="s">
        <v>61</v>
      </c>
      <c r="I31">
        <v>38.20438</v>
      </c>
      <c r="J31" s="2">
        <v>30.87</v>
      </c>
      <c r="K31" s="14">
        <v>2.1903299999999999E-3</v>
      </c>
      <c r="L31" s="14"/>
      <c r="M31">
        <f t="shared" si="1"/>
        <v>22</v>
      </c>
      <c r="N31" t="s">
        <v>61</v>
      </c>
      <c r="O31" s="16">
        <f t="shared" si="2"/>
        <v>3.3481573724861198</v>
      </c>
      <c r="P31" s="2">
        <f t="shared" si="3"/>
        <v>0.70068014853588378</v>
      </c>
      <c r="Q31" s="1">
        <f t="shared" si="4"/>
        <v>-0.30926377552628559</v>
      </c>
      <c r="R31" s="8"/>
      <c r="V31" s="2"/>
      <c r="W31" s="2"/>
      <c r="X31" s="2"/>
      <c r="AA31" s="2"/>
      <c r="AB31" s="13"/>
      <c r="AC31" s="2"/>
      <c r="AD31" s="13"/>
    </row>
    <row r="32" spans="1:30" x14ac:dyDescent="0.35">
      <c r="A32">
        <v>96</v>
      </c>
      <c r="B32" t="s">
        <v>96</v>
      </c>
      <c r="C32" s="2">
        <f t="shared" si="0"/>
        <v>62.036387725052982</v>
      </c>
      <c r="D32" s="2">
        <v>77.330001831054688</v>
      </c>
      <c r="E32" s="13">
        <v>2.4143894279404776E-6</v>
      </c>
      <c r="G32">
        <v>89</v>
      </c>
      <c r="H32" t="s">
        <v>173</v>
      </c>
      <c r="I32">
        <v>21.31418</v>
      </c>
      <c r="J32" s="2">
        <v>76.16</v>
      </c>
      <c r="K32" s="14">
        <v>1.12E-7</v>
      </c>
      <c r="L32" s="14"/>
      <c r="M32">
        <f t="shared" si="1"/>
        <v>-7</v>
      </c>
      <c r="N32" t="s">
        <v>96</v>
      </c>
      <c r="O32" s="16">
        <f t="shared" si="2"/>
        <v>1.9105688196802779</v>
      </c>
      <c r="P32" s="2">
        <f t="shared" si="3"/>
        <v>1.5362419000192862E-2</v>
      </c>
      <c r="Q32" s="1">
        <f t="shared" si="4"/>
        <v>20.557048463754263</v>
      </c>
      <c r="R32" s="8"/>
      <c r="V32" s="2"/>
      <c r="W32" s="2"/>
      <c r="X32" s="2"/>
      <c r="AA32" s="2"/>
      <c r="AB32" s="13"/>
      <c r="AC32" s="2"/>
      <c r="AD32" s="13"/>
    </row>
    <row r="33" spans="1:30" x14ac:dyDescent="0.35">
      <c r="A33">
        <v>69</v>
      </c>
      <c r="B33" t="s">
        <v>70</v>
      </c>
      <c r="C33" s="2">
        <f t="shared" si="0"/>
        <v>147.08879555703678</v>
      </c>
      <c r="D33" s="2">
        <v>71.599998474121094</v>
      </c>
      <c r="E33" s="13">
        <v>6.434601527871564E-5</v>
      </c>
      <c r="K33" s="14"/>
      <c r="L33" s="14"/>
      <c r="M33">
        <f t="shared" si="1"/>
        <v>-69</v>
      </c>
      <c r="O33" s="16"/>
      <c r="P33" s="2"/>
      <c r="Q33" s="1"/>
      <c r="R33" s="8"/>
      <c r="X33" s="2"/>
      <c r="AA33" s="2"/>
      <c r="AB33" s="13"/>
      <c r="AC33" s="2"/>
      <c r="AD33" s="13"/>
    </row>
    <row r="34" spans="1:30" x14ac:dyDescent="0.35">
      <c r="A34">
        <v>93</v>
      </c>
      <c r="B34" t="s">
        <v>93</v>
      </c>
      <c r="C34" s="2">
        <f t="shared" si="0"/>
        <v>79.467004892065901</v>
      </c>
      <c r="D34" s="2">
        <v>50.849998474121094</v>
      </c>
      <c r="E34" s="13">
        <v>2.2077100584283471E-4</v>
      </c>
      <c r="G34">
        <v>77</v>
      </c>
      <c r="H34" t="s">
        <v>93</v>
      </c>
      <c r="I34">
        <v>52.931820000000002</v>
      </c>
      <c r="J34" s="2">
        <v>44.24</v>
      </c>
      <c r="K34" s="14">
        <v>2.2846100000000001E-4</v>
      </c>
      <c r="L34" s="14"/>
      <c r="M34">
        <f t="shared" si="1"/>
        <v>-16</v>
      </c>
      <c r="N34" t="s">
        <v>93</v>
      </c>
      <c r="O34" s="16">
        <f t="shared" si="2"/>
        <v>0.50130875704001676</v>
      </c>
      <c r="P34" s="2">
        <f t="shared" si="3"/>
        <v>0.14941226207326164</v>
      </c>
      <c r="Q34" s="1">
        <f t="shared" si="4"/>
        <v>-3.3659986418536625E-2</v>
      </c>
      <c r="R34" s="8"/>
      <c r="V34" s="2"/>
      <c r="W34" s="2"/>
      <c r="X34" s="2"/>
      <c r="AA34" s="2"/>
      <c r="AB34" s="13"/>
      <c r="AC34" s="2"/>
      <c r="AD34" s="13"/>
    </row>
    <row r="35" spans="1:30" x14ac:dyDescent="0.35">
      <c r="A35">
        <v>71</v>
      </c>
      <c r="B35" t="s">
        <v>71</v>
      </c>
      <c r="C35" s="2">
        <f t="shared" ref="C35:C66" si="5">((D35^3)*(E35^(1/3)))/100</f>
        <v>142.23346403588167</v>
      </c>
      <c r="D35" s="2">
        <v>52.700000762939453</v>
      </c>
      <c r="E35" s="13">
        <v>9.177190950140357E-4</v>
      </c>
      <c r="G35">
        <v>90</v>
      </c>
      <c r="H35" t="s">
        <v>71</v>
      </c>
      <c r="I35">
        <v>19.431760000000001</v>
      </c>
      <c r="J35" s="2">
        <v>31.38</v>
      </c>
      <c r="K35" s="14">
        <v>2.4869099999999999E-4</v>
      </c>
      <c r="L35" s="14"/>
      <c r="M35">
        <f t="shared" si="1"/>
        <v>19</v>
      </c>
      <c r="N35" t="s">
        <v>71</v>
      </c>
      <c r="O35" s="16">
        <f t="shared" si="2"/>
        <v>6.3196387787766861</v>
      </c>
      <c r="P35" s="2">
        <f t="shared" si="3"/>
        <v>0.67941366357359634</v>
      </c>
      <c r="Q35" s="1">
        <f t="shared" si="4"/>
        <v>2.6901982581357418</v>
      </c>
      <c r="R35" s="8"/>
      <c r="V35" s="2"/>
      <c r="W35" s="2"/>
      <c r="X35" s="2"/>
      <c r="AA35" s="2"/>
      <c r="AB35" s="13"/>
      <c r="AC35" s="2"/>
      <c r="AD35" s="13"/>
    </row>
    <row r="36" spans="1:30" x14ac:dyDescent="0.35">
      <c r="A36">
        <v>25</v>
      </c>
      <c r="B36" t="s">
        <v>25</v>
      </c>
      <c r="C36" s="2">
        <f t="shared" si="5"/>
        <v>404.17538574867945</v>
      </c>
      <c r="D36" s="2">
        <v>51.650001525878906</v>
      </c>
      <c r="E36" s="13">
        <v>2.5239255279302597E-2</v>
      </c>
      <c r="G36">
        <v>31</v>
      </c>
      <c r="H36" t="s">
        <v>25</v>
      </c>
      <c r="I36">
        <v>241.93870000000001</v>
      </c>
      <c r="J36" s="2">
        <v>42.54</v>
      </c>
      <c r="K36" s="14">
        <v>3.104121E-2</v>
      </c>
      <c r="L36" s="14"/>
      <c r="M36">
        <f t="shared" si="1"/>
        <v>6</v>
      </c>
      <c r="N36" t="s">
        <v>25</v>
      </c>
      <c r="O36" s="16">
        <f t="shared" si="2"/>
        <v>0.67056938699215718</v>
      </c>
      <c r="P36" s="2">
        <f t="shared" si="3"/>
        <v>0.21415142279922206</v>
      </c>
      <c r="Q36" s="1">
        <f t="shared" si="4"/>
        <v>-0.18691135818150784</v>
      </c>
      <c r="R36" s="8"/>
      <c r="V36" s="2"/>
      <c r="W36" s="2"/>
      <c r="X36" s="2"/>
      <c r="AA36" s="2"/>
      <c r="AB36" s="13"/>
      <c r="AC36" s="2"/>
      <c r="AD36" s="13"/>
    </row>
    <row r="37" spans="1:30" x14ac:dyDescent="0.35">
      <c r="A37">
        <v>106</v>
      </c>
      <c r="B37" t="s">
        <v>106</v>
      </c>
      <c r="C37" s="2">
        <f t="shared" si="5"/>
        <v>34.520790911779429</v>
      </c>
      <c r="D37" s="2">
        <v>76.6300048828125</v>
      </c>
      <c r="E37" s="13">
        <v>4.5149457150728267E-7</v>
      </c>
      <c r="K37" s="14"/>
      <c r="L37" s="14"/>
      <c r="M37">
        <f t="shared" si="1"/>
        <v>-106</v>
      </c>
      <c r="O37" s="16"/>
      <c r="P37" s="2"/>
      <c r="Q37" s="1"/>
      <c r="R37" s="8"/>
      <c r="X37" s="2"/>
      <c r="AA37" s="2"/>
      <c r="AB37" s="13"/>
      <c r="AC37" s="2"/>
      <c r="AD37" s="13"/>
    </row>
    <row r="38" spans="1:30" x14ac:dyDescent="0.35">
      <c r="A38">
        <v>7</v>
      </c>
      <c r="B38" t="s">
        <v>7</v>
      </c>
      <c r="C38" s="2">
        <f t="shared" si="5"/>
        <v>768.95349020120329</v>
      </c>
      <c r="D38" s="2">
        <v>59.100002288818359</v>
      </c>
      <c r="E38" s="13">
        <v>5.1690738648176193E-2</v>
      </c>
      <c r="G38">
        <v>8</v>
      </c>
      <c r="H38" t="s">
        <v>134</v>
      </c>
      <c r="I38">
        <v>701.87120000000004</v>
      </c>
      <c r="J38" s="2">
        <v>56.36</v>
      </c>
      <c r="K38" s="14">
        <v>6.0260580000000001E-2</v>
      </c>
      <c r="L38" s="14"/>
      <c r="M38">
        <f t="shared" si="1"/>
        <v>1</v>
      </c>
      <c r="N38" t="s">
        <v>7</v>
      </c>
      <c r="O38" s="16">
        <f t="shared" si="2"/>
        <v>9.5576353896845045E-2</v>
      </c>
      <c r="P38" s="2">
        <f t="shared" si="3"/>
        <v>4.8616080355187385E-2</v>
      </c>
      <c r="Q38" s="1">
        <f t="shared" si="4"/>
        <v>-0.14221305788666172</v>
      </c>
      <c r="R38" s="8"/>
      <c r="V38" s="2"/>
      <c r="W38" s="2"/>
      <c r="X38" s="2"/>
      <c r="AA38" s="2"/>
      <c r="AB38" s="13"/>
      <c r="AC38" s="2"/>
      <c r="AD38" s="13"/>
    </row>
    <row r="39" spans="1:30" x14ac:dyDescent="0.35">
      <c r="A39">
        <v>95</v>
      </c>
      <c r="B39" t="s">
        <v>95</v>
      </c>
      <c r="C39" s="2">
        <f t="shared" si="5"/>
        <v>68.851746569720888</v>
      </c>
      <c r="D39" s="2">
        <v>61.75</v>
      </c>
      <c r="E39" s="13">
        <v>2.5004157578223385E-5</v>
      </c>
      <c r="G39">
        <v>48</v>
      </c>
      <c r="H39" t="s">
        <v>158</v>
      </c>
      <c r="I39">
        <v>139.184</v>
      </c>
      <c r="J39" s="2">
        <v>67.11</v>
      </c>
      <c r="K39" s="14">
        <v>9.7651999999999993E-5</v>
      </c>
      <c r="L39" s="14"/>
      <c r="M39">
        <f t="shared" si="1"/>
        <v>-47</v>
      </c>
      <c r="N39" t="s">
        <v>95</v>
      </c>
      <c r="O39" s="16">
        <f t="shared" si="2"/>
        <v>-0.50531852389843024</v>
      </c>
      <c r="P39" s="2">
        <f t="shared" si="3"/>
        <v>-7.9868872001192082E-2</v>
      </c>
      <c r="Q39" s="1">
        <f t="shared" si="4"/>
        <v>-0.74394628294122611</v>
      </c>
      <c r="R39" s="8"/>
      <c r="V39" s="2"/>
      <c r="W39" s="2"/>
      <c r="X39" s="2"/>
      <c r="AA39" s="2"/>
      <c r="AB39" s="13"/>
      <c r="AC39" s="2"/>
      <c r="AD39" s="13"/>
    </row>
    <row r="40" spans="1:30" x14ac:dyDescent="0.35">
      <c r="A40">
        <v>83</v>
      </c>
      <c r="B40" t="s">
        <v>83</v>
      </c>
      <c r="C40" s="2">
        <f t="shared" si="5"/>
        <v>107.46482239984049</v>
      </c>
      <c r="D40" s="2">
        <v>70.830001831054688</v>
      </c>
      <c r="E40" s="13">
        <v>2.7659460101858713E-5</v>
      </c>
      <c r="G40">
        <v>55</v>
      </c>
      <c r="H40" t="s">
        <v>160</v>
      </c>
      <c r="I40">
        <v>109.3385</v>
      </c>
      <c r="J40" s="2">
        <v>67.09</v>
      </c>
      <c r="K40" s="14">
        <v>4.7468E-5</v>
      </c>
      <c r="L40" s="14"/>
      <c r="M40">
        <f t="shared" si="1"/>
        <v>-28</v>
      </c>
      <c r="N40" t="s">
        <v>83</v>
      </c>
      <c r="O40" s="16">
        <f t="shared" si="2"/>
        <v>-1.7136485319988015E-2</v>
      </c>
      <c r="P40" s="2">
        <f t="shared" si="3"/>
        <v>5.5746040111114725E-2</v>
      </c>
      <c r="Q40" s="1">
        <f t="shared" si="4"/>
        <v>-0.41730302305008193</v>
      </c>
      <c r="R40" s="8"/>
      <c r="V40" s="2"/>
      <c r="W40" s="2"/>
      <c r="X40" s="2"/>
      <c r="AA40" s="2"/>
      <c r="AB40" s="13"/>
      <c r="AC40" s="2"/>
      <c r="AD40" s="13"/>
    </row>
    <row r="41" spans="1:30" x14ac:dyDescent="0.35">
      <c r="A41">
        <v>80</v>
      </c>
      <c r="B41" t="s">
        <v>80</v>
      </c>
      <c r="C41" s="2">
        <f t="shared" si="5"/>
        <v>118.61407597325302</v>
      </c>
      <c r="D41" s="2">
        <v>57.880001068115234</v>
      </c>
      <c r="E41" s="13">
        <v>2.289032272528857E-4</v>
      </c>
      <c r="G41">
        <v>85</v>
      </c>
      <c r="H41" t="s">
        <v>80</v>
      </c>
      <c r="I41">
        <v>37.23742</v>
      </c>
      <c r="J41" s="2">
        <v>36.4</v>
      </c>
      <c r="K41" s="14">
        <v>4.6028399999999999E-4</v>
      </c>
      <c r="L41" s="14"/>
      <c r="M41">
        <f t="shared" si="1"/>
        <v>5</v>
      </c>
      <c r="N41" t="s">
        <v>80</v>
      </c>
      <c r="O41" s="16">
        <f t="shared" si="2"/>
        <v>2.1853462450742565</v>
      </c>
      <c r="P41" s="2">
        <f t="shared" si="3"/>
        <v>0.59010991945371538</v>
      </c>
      <c r="Q41" s="1">
        <f t="shared" si="4"/>
        <v>-0.502691322633666</v>
      </c>
      <c r="R41" s="8"/>
      <c r="V41" s="2"/>
      <c r="W41" s="2"/>
      <c r="X41" s="2"/>
      <c r="AA41" s="2"/>
      <c r="AB41" s="13"/>
      <c r="AC41" s="2"/>
      <c r="AD41" s="13"/>
    </row>
    <row r="42" spans="1:30" x14ac:dyDescent="0.35">
      <c r="A42">
        <v>101</v>
      </c>
      <c r="B42" t="s">
        <v>101</v>
      </c>
      <c r="C42" s="2">
        <f t="shared" si="5"/>
        <v>44.614056040658753</v>
      </c>
      <c r="D42" s="2">
        <v>77.080001831054688</v>
      </c>
      <c r="E42" s="13">
        <v>9.2456974698507111E-7</v>
      </c>
      <c r="G42">
        <v>82</v>
      </c>
      <c r="H42" t="s">
        <v>172</v>
      </c>
      <c r="I42">
        <v>42.176580000000001</v>
      </c>
      <c r="J42" s="2">
        <v>75.89</v>
      </c>
      <c r="K42" s="14">
        <v>8.9899999999999999E-7</v>
      </c>
      <c r="L42" s="14"/>
      <c r="M42">
        <f t="shared" si="1"/>
        <v>-19</v>
      </c>
      <c r="N42" t="s">
        <v>101</v>
      </c>
      <c r="O42" s="16">
        <f t="shared" si="2"/>
        <v>5.7792169034538876E-2</v>
      </c>
      <c r="P42" s="2">
        <f t="shared" si="3"/>
        <v>1.5680614455853004E-2</v>
      </c>
      <c r="Q42" s="1">
        <f t="shared" si="4"/>
        <v>2.8442432686397234E-2</v>
      </c>
      <c r="R42" s="8"/>
      <c r="V42" s="2"/>
      <c r="W42" s="2"/>
      <c r="X42" s="2"/>
      <c r="AA42" s="2"/>
      <c r="AB42" s="13"/>
      <c r="AC42" s="2"/>
      <c r="AD42" s="13"/>
    </row>
    <row r="43" spans="1:30" x14ac:dyDescent="0.35">
      <c r="A43">
        <v>78</v>
      </c>
      <c r="B43" t="s">
        <v>78</v>
      </c>
      <c r="C43" s="2">
        <f t="shared" si="5"/>
        <v>123.62719582081074</v>
      </c>
      <c r="D43" s="2">
        <v>73.099998474121094</v>
      </c>
      <c r="E43" s="13">
        <v>3.1701933039585128E-5</v>
      </c>
      <c r="G43">
        <v>39</v>
      </c>
      <c r="H43" t="s">
        <v>154</v>
      </c>
      <c r="I43">
        <v>177.18680000000001</v>
      </c>
      <c r="J43" s="2">
        <v>75.69</v>
      </c>
      <c r="K43" s="14">
        <v>6.8225999999999994E-5</v>
      </c>
      <c r="L43" s="14"/>
      <c r="M43">
        <f t="shared" si="1"/>
        <v>-39</v>
      </c>
      <c r="N43" t="s">
        <v>78</v>
      </c>
      <c r="O43" s="16">
        <f t="shared" si="2"/>
        <v>-0.30227761988584512</v>
      </c>
      <c r="P43" s="2">
        <f t="shared" si="3"/>
        <v>-3.421854308203065E-2</v>
      </c>
      <c r="Q43" s="1">
        <f t="shared" si="4"/>
        <v>-0.5353394154781882</v>
      </c>
      <c r="R43" s="8"/>
      <c r="V43" s="2"/>
      <c r="W43" s="2"/>
      <c r="X43" s="2"/>
      <c r="AA43" s="2"/>
      <c r="AB43" s="13"/>
      <c r="AC43" s="2"/>
      <c r="AD43" s="13"/>
    </row>
    <row r="44" spans="1:30" x14ac:dyDescent="0.35">
      <c r="A44">
        <v>10</v>
      </c>
      <c r="B44" t="s">
        <v>10</v>
      </c>
      <c r="C44" s="2">
        <f t="shared" si="5"/>
        <v>658.91865008157333</v>
      </c>
      <c r="D44" s="2">
        <v>72.449996948242188</v>
      </c>
      <c r="E44" s="13">
        <v>5.2017569541931152E-3</v>
      </c>
      <c r="G44">
        <v>17</v>
      </c>
      <c r="H44" t="s">
        <v>10</v>
      </c>
      <c r="I44">
        <v>339.37950000000001</v>
      </c>
      <c r="J44" s="2">
        <v>63.56</v>
      </c>
      <c r="K44" s="14">
        <v>2.3088839999999998E-3</v>
      </c>
      <c r="L44" s="14"/>
      <c r="M44">
        <f t="shared" si="1"/>
        <v>7</v>
      </c>
      <c r="N44" t="s">
        <v>10</v>
      </c>
      <c r="O44" s="16">
        <f t="shared" si="2"/>
        <v>0.94153933894526132</v>
      </c>
      <c r="P44" s="2">
        <f t="shared" si="3"/>
        <v>0.13986779339588074</v>
      </c>
      <c r="Q44" s="1">
        <f t="shared" si="4"/>
        <v>1.2529312664443584</v>
      </c>
      <c r="R44" s="8"/>
      <c r="V44" s="2"/>
      <c r="W44" s="2"/>
      <c r="X44" s="2"/>
      <c r="AA44" s="2"/>
      <c r="AB44" s="13"/>
      <c r="AC44" s="2"/>
      <c r="AD44" s="13"/>
    </row>
    <row r="45" spans="1:30" x14ac:dyDescent="0.35">
      <c r="A45">
        <v>4</v>
      </c>
      <c r="B45" t="s">
        <v>4</v>
      </c>
      <c r="C45" s="2">
        <f t="shared" si="5"/>
        <v>1243.6777760404382</v>
      </c>
      <c r="D45" s="2">
        <v>71.050003051757813</v>
      </c>
      <c r="E45" s="13">
        <v>4.1691422462463379E-2</v>
      </c>
      <c r="G45">
        <v>2</v>
      </c>
      <c r="H45" t="s">
        <v>128</v>
      </c>
      <c r="I45">
        <v>1259.422</v>
      </c>
      <c r="J45" s="2">
        <v>72</v>
      </c>
      <c r="K45" s="14">
        <v>3.8416550000000001E-2</v>
      </c>
      <c r="L45" s="14"/>
      <c r="M45">
        <f t="shared" si="1"/>
        <v>-2</v>
      </c>
      <c r="N45" t="s">
        <v>4</v>
      </c>
      <c r="O45" s="16">
        <f t="shared" si="2"/>
        <v>-1.2501150495673241E-2</v>
      </c>
      <c r="P45" s="2">
        <f t="shared" si="3"/>
        <v>-1.3194402058919308E-2</v>
      </c>
      <c r="Q45" s="1">
        <f t="shared" si="4"/>
        <v>8.5246396734308005E-2</v>
      </c>
      <c r="R45" s="8"/>
      <c r="V45" s="2"/>
      <c r="W45" s="2"/>
      <c r="X45" s="2"/>
      <c r="AA45" s="2"/>
      <c r="AB45" s="13"/>
      <c r="AC45" s="2"/>
      <c r="AD45" s="13"/>
    </row>
    <row r="46" spans="1:30" x14ac:dyDescent="0.35">
      <c r="A46">
        <v>74</v>
      </c>
      <c r="B46" t="s">
        <v>74</v>
      </c>
      <c r="C46" s="2">
        <f t="shared" si="5"/>
        <v>132.73321589224435</v>
      </c>
      <c r="D46" s="2">
        <v>54.700000762939453</v>
      </c>
      <c r="E46" s="13">
        <v>5.333998124115169E-4</v>
      </c>
      <c r="G46">
        <v>84</v>
      </c>
      <c r="H46" t="s">
        <v>74</v>
      </c>
      <c r="I46">
        <v>37.315249999999999</v>
      </c>
      <c r="J46" s="2">
        <v>35.93</v>
      </c>
      <c r="K46" s="14">
        <v>5.2064799999999997E-4</v>
      </c>
      <c r="L46" s="14"/>
      <c r="M46">
        <f t="shared" si="1"/>
        <v>10</v>
      </c>
      <c r="N46" t="s">
        <v>74</v>
      </c>
      <c r="O46" s="16">
        <f t="shared" si="2"/>
        <v>2.5570769562643787</v>
      </c>
      <c r="P46" s="2">
        <f t="shared" si="3"/>
        <v>0.52240469699247027</v>
      </c>
      <c r="Q46" s="1">
        <f t="shared" si="4"/>
        <v>2.449219513282852E-2</v>
      </c>
      <c r="R46" s="8"/>
      <c r="V46" s="2"/>
      <c r="W46" s="2"/>
      <c r="X46" s="2"/>
      <c r="AA46" s="2"/>
      <c r="AB46" s="13"/>
      <c r="AC46" s="2"/>
      <c r="AD46" s="13"/>
    </row>
    <row r="47" spans="1:30" x14ac:dyDescent="0.35">
      <c r="A47">
        <v>72</v>
      </c>
      <c r="B47" t="s">
        <v>72</v>
      </c>
      <c r="C47" s="2">
        <f t="shared" si="5"/>
        <v>139.69261842201632</v>
      </c>
      <c r="D47" s="2">
        <v>59.899997711181641</v>
      </c>
      <c r="E47" s="13">
        <v>2.7458646218292415E-4</v>
      </c>
      <c r="G47">
        <v>71</v>
      </c>
      <c r="H47" t="s">
        <v>72</v>
      </c>
      <c r="I47">
        <v>67.112170000000006</v>
      </c>
      <c r="J47" s="2">
        <v>45.6</v>
      </c>
      <c r="K47" s="14">
        <v>3.5458499999999998E-4</v>
      </c>
      <c r="L47" s="14"/>
      <c r="M47">
        <f t="shared" si="1"/>
        <v>-1</v>
      </c>
      <c r="N47" t="s">
        <v>72</v>
      </c>
      <c r="O47" s="16">
        <f t="shared" si="2"/>
        <v>1.081479684266152</v>
      </c>
      <c r="P47" s="2">
        <f t="shared" si="3"/>
        <v>0.31359644103468498</v>
      </c>
      <c r="Q47" s="1">
        <f t="shared" si="4"/>
        <v>-0.2256117371492754</v>
      </c>
      <c r="R47" s="8"/>
      <c r="V47" s="2"/>
      <c r="W47" s="2"/>
      <c r="X47" s="2"/>
      <c r="AA47" s="2"/>
      <c r="AB47" s="13"/>
      <c r="AC47" s="2"/>
      <c r="AD47" s="13"/>
    </row>
    <row r="48" spans="1:30" x14ac:dyDescent="0.35">
      <c r="A48">
        <v>32</v>
      </c>
      <c r="B48" t="s">
        <v>32</v>
      </c>
      <c r="C48" s="2">
        <f t="shared" si="5"/>
        <v>316.61975896466686</v>
      </c>
      <c r="D48" s="2">
        <v>51.899997711181641</v>
      </c>
      <c r="E48" s="13">
        <v>1.1617374606430531E-2</v>
      </c>
      <c r="G48">
        <v>45</v>
      </c>
      <c r="H48" t="s">
        <v>32</v>
      </c>
      <c r="I48">
        <v>148.0025</v>
      </c>
      <c r="J48" s="2">
        <v>39.19</v>
      </c>
      <c r="K48" s="14">
        <v>1.486722E-2</v>
      </c>
      <c r="L48" s="14"/>
      <c r="M48">
        <f t="shared" si="1"/>
        <v>13</v>
      </c>
      <c r="N48" t="s">
        <v>32</v>
      </c>
      <c r="O48" s="16">
        <f t="shared" si="2"/>
        <v>1.1392865591099262</v>
      </c>
      <c r="P48" s="2">
        <f t="shared" si="3"/>
        <v>0.32431736951216239</v>
      </c>
      <c r="Q48" s="1">
        <f t="shared" si="4"/>
        <v>-0.21859133002467646</v>
      </c>
      <c r="R48" s="8"/>
      <c r="V48" s="2"/>
      <c r="W48" s="2"/>
      <c r="X48" s="2"/>
      <c r="AA48" s="2"/>
      <c r="AB48" s="13"/>
      <c r="AC48" s="2"/>
      <c r="AD48" s="13"/>
    </row>
    <row r="49" spans="1:30" x14ac:dyDescent="0.35">
      <c r="A49">
        <v>57</v>
      </c>
      <c r="B49" t="s">
        <v>57</v>
      </c>
      <c r="C49" s="2">
        <f t="shared" si="5"/>
        <v>188.78741029233919</v>
      </c>
      <c r="D49" s="2">
        <v>61.449996948242188</v>
      </c>
      <c r="E49" s="13">
        <v>5.3854536963626742E-4</v>
      </c>
      <c r="K49" s="14"/>
      <c r="L49" s="14"/>
      <c r="M49">
        <f t="shared" si="1"/>
        <v>-57</v>
      </c>
      <c r="O49" s="16"/>
      <c r="P49" s="2"/>
      <c r="Q49" s="1"/>
      <c r="R49" s="8"/>
      <c r="X49" s="2"/>
      <c r="AA49" s="2"/>
      <c r="AB49" s="13"/>
      <c r="AC49" s="2"/>
      <c r="AD49" s="13"/>
    </row>
    <row r="50" spans="1:30" x14ac:dyDescent="0.35">
      <c r="A50">
        <v>26</v>
      </c>
      <c r="B50" t="s">
        <v>26</v>
      </c>
      <c r="C50" s="2">
        <f t="shared" si="5"/>
        <v>387.94105209350766</v>
      </c>
      <c r="D50" s="2">
        <v>50.650001525878906</v>
      </c>
      <c r="E50" s="13">
        <v>2.6612278074026108E-2</v>
      </c>
      <c r="G50">
        <v>37</v>
      </c>
      <c r="H50" t="s">
        <v>152</v>
      </c>
      <c r="I50">
        <v>187.44909999999999</v>
      </c>
      <c r="J50" s="2">
        <v>40.369999999999997</v>
      </c>
      <c r="K50" s="14">
        <v>2.312699E-2</v>
      </c>
      <c r="L50" s="14"/>
      <c r="M50">
        <f t="shared" si="1"/>
        <v>11</v>
      </c>
      <c r="N50" t="s">
        <v>26</v>
      </c>
      <c r="O50" s="16">
        <f t="shared" si="2"/>
        <v>1.0695807666908386</v>
      </c>
      <c r="P50" s="2">
        <f t="shared" si="3"/>
        <v>0.25464457582063194</v>
      </c>
      <c r="Q50" s="1">
        <f t="shared" si="4"/>
        <v>0.15070219142335883</v>
      </c>
      <c r="R50" s="8"/>
      <c r="V50" s="2"/>
      <c r="W50" s="2"/>
      <c r="X50" s="2"/>
      <c r="AA50" s="2"/>
      <c r="AB50" s="13"/>
      <c r="AC50" s="2"/>
      <c r="AD50" s="13"/>
    </row>
    <row r="51" spans="1:30" x14ac:dyDescent="0.35">
      <c r="A51">
        <v>42</v>
      </c>
      <c r="B51" t="s">
        <v>42</v>
      </c>
      <c r="C51" s="2">
        <f t="shared" si="5"/>
        <v>248.74340272889086</v>
      </c>
      <c r="D51" s="2">
        <v>63.580001831054688</v>
      </c>
      <c r="E51" s="13">
        <v>9.0650434140115976E-4</v>
      </c>
      <c r="G51">
        <v>32</v>
      </c>
      <c r="H51" t="s">
        <v>149</v>
      </c>
      <c r="I51">
        <v>228.59739999999999</v>
      </c>
      <c r="J51" s="2">
        <v>63.8</v>
      </c>
      <c r="K51" s="14">
        <v>6.8206799999999998E-4</v>
      </c>
      <c r="L51" s="14"/>
      <c r="M51">
        <f t="shared" si="1"/>
        <v>-10</v>
      </c>
      <c r="N51" t="s">
        <v>42</v>
      </c>
      <c r="O51" s="16">
        <f t="shared" si="2"/>
        <v>8.8128748309870719E-2</v>
      </c>
      <c r="P51" s="2">
        <f t="shared" si="3"/>
        <v>-3.448247162152196E-3</v>
      </c>
      <c r="Q51" s="1">
        <f t="shared" si="4"/>
        <v>0.32905273579930427</v>
      </c>
      <c r="R51" s="8"/>
      <c r="V51" s="2"/>
      <c r="W51" s="2"/>
      <c r="X51" s="2"/>
      <c r="AA51" s="2"/>
      <c r="AB51" s="13"/>
      <c r="AC51" s="2"/>
      <c r="AD51" s="13"/>
    </row>
    <row r="52" spans="1:30" x14ac:dyDescent="0.35">
      <c r="A52">
        <v>34</v>
      </c>
      <c r="B52" t="s">
        <v>34</v>
      </c>
      <c r="C52" s="2">
        <f t="shared" si="5"/>
        <v>313.55438618340901</v>
      </c>
      <c r="D52" s="2">
        <v>63.25</v>
      </c>
      <c r="E52" s="13">
        <v>1.9028031965717673E-3</v>
      </c>
      <c r="G52">
        <v>40</v>
      </c>
      <c r="H52" t="s">
        <v>155</v>
      </c>
      <c r="I52">
        <v>173.7764</v>
      </c>
      <c r="J52" s="2">
        <v>52.76</v>
      </c>
      <c r="K52" s="14">
        <v>1.6566439999999999E-3</v>
      </c>
      <c r="L52" s="14"/>
      <c r="M52">
        <f t="shared" si="1"/>
        <v>6</v>
      </c>
      <c r="N52" t="s">
        <v>34</v>
      </c>
      <c r="O52" s="16">
        <f t="shared" si="2"/>
        <v>0.80435540259442018</v>
      </c>
      <c r="P52" s="2">
        <f t="shared" si="3"/>
        <v>0.19882486732373006</v>
      </c>
      <c r="Q52" s="1">
        <f t="shared" si="4"/>
        <v>0.14858907319361769</v>
      </c>
      <c r="R52" s="8"/>
      <c r="V52" s="2"/>
      <c r="W52" s="2"/>
      <c r="X52" s="2"/>
      <c r="AA52" s="2"/>
      <c r="AB52" s="13"/>
      <c r="AC52" s="2"/>
      <c r="AD52" s="13"/>
    </row>
    <row r="53" spans="1:30" x14ac:dyDescent="0.35">
      <c r="A53">
        <v>41</v>
      </c>
      <c r="B53" t="s">
        <v>41</v>
      </c>
      <c r="C53" s="2">
        <f t="shared" si="5"/>
        <v>254.21845043995668</v>
      </c>
      <c r="D53" s="2">
        <v>49.479999542236328</v>
      </c>
      <c r="E53" s="13">
        <v>9.2417458072304726E-3</v>
      </c>
      <c r="G53">
        <v>58</v>
      </c>
      <c r="H53" t="s">
        <v>41</v>
      </c>
      <c r="I53">
        <v>98.656689999999998</v>
      </c>
      <c r="J53" s="2">
        <v>35</v>
      </c>
      <c r="K53" s="14">
        <v>1.2183370000000001E-2</v>
      </c>
      <c r="L53" s="14"/>
      <c r="M53">
        <f t="shared" si="1"/>
        <v>17</v>
      </c>
      <c r="N53" t="s">
        <v>41</v>
      </c>
      <c r="O53" s="16">
        <f t="shared" si="2"/>
        <v>1.5767989017263471</v>
      </c>
      <c r="P53" s="2">
        <f t="shared" si="3"/>
        <v>0.41371427263532357</v>
      </c>
      <c r="Q53" s="1">
        <f t="shared" si="4"/>
        <v>-0.2414458555202319</v>
      </c>
      <c r="R53" s="8"/>
      <c r="V53" s="2"/>
      <c r="W53" s="2"/>
      <c r="X53" s="2"/>
      <c r="AA53" s="2"/>
      <c r="AB53" s="13"/>
      <c r="AC53" s="2"/>
      <c r="AD53" s="13"/>
    </row>
    <row r="54" spans="1:30" x14ac:dyDescent="0.35">
      <c r="A54">
        <v>13</v>
      </c>
      <c r="B54" t="s">
        <v>13</v>
      </c>
      <c r="C54" s="2">
        <f t="shared" si="5"/>
        <v>623.91654228647724</v>
      </c>
      <c r="D54" s="2">
        <v>60.5</v>
      </c>
      <c r="E54" s="13">
        <v>2.236562967300415E-2</v>
      </c>
      <c r="G54">
        <v>12</v>
      </c>
      <c r="H54" t="s">
        <v>137</v>
      </c>
      <c r="I54">
        <v>418.3741</v>
      </c>
      <c r="J54" s="2">
        <v>57.52</v>
      </c>
      <c r="K54" s="14">
        <v>1.062489E-2</v>
      </c>
      <c r="L54" s="14"/>
      <c r="M54">
        <f t="shared" si="1"/>
        <v>-1</v>
      </c>
      <c r="N54" t="s">
        <v>13</v>
      </c>
      <c r="O54" s="16">
        <f t="shared" si="2"/>
        <v>0.49128863925008082</v>
      </c>
      <c r="P54" s="2">
        <f t="shared" si="3"/>
        <v>5.1808066759387872E-2</v>
      </c>
      <c r="Q54" s="1">
        <f t="shared" si="4"/>
        <v>1.1050222329835084</v>
      </c>
      <c r="R54" s="8"/>
      <c r="V54" s="2"/>
      <c r="W54" s="2"/>
      <c r="X54" s="2"/>
      <c r="AA54" s="2"/>
      <c r="AB54" s="13"/>
      <c r="AC54" s="2"/>
      <c r="AD54" s="13"/>
    </row>
    <row r="55" spans="1:30" x14ac:dyDescent="0.35">
      <c r="A55">
        <v>18</v>
      </c>
      <c r="B55" t="s">
        <v>18</v>
      </c>
      <c r="C55" s="2">
        <f t="shared" si="5"/>
        <v>438.21731375202626</v>
      </c>
      <c r="D55" s="2">
        <v>65.449996948242188</v>
      </c>
      <c r="E55" s="13">
        <v>3.8184043951332569E-3</v>
      </c>
      <c r="G55">
        <v>16</v>
      </c>
      <c r="H55" t="s">
        <v>140</v>
      </c>
      <c r="I55">
        <v>354.04039999999998</v>
      </c>
      <c r="J55" s="2">
        <v>64.930000000000007</v>
      </c>
      <c r="K55" s="14">
        <v>2.1634649999999998E-3</v>
      </c>
      <c r="L55" s="14"/>
      <c r="M55">
        <f t="shared" si="1"/>
        <v>-2</v>
      </c>
      <c r="N55" t="s">
        <v>18</v>
      </c>
      <c r="O55" s="16">
        <f t="shared" si="2"/>
        <v>0.23776075767631677</v>
      </c>
      <c r="P55" s="2">
        <f t="shared" si="3"/>
        <v>8.0085776719880375E-3</v>
      </c>
      <c r="Q55" s="1">
        <f t="shared" si="4"/>
        <v>0.76494854094392895</v>
      </c>
      <c r="R55" s="8"/>
      <c r="V55" s="2"/>
      <c r="W55" s="2"/>
      <c r="X55" s="2"/>
      <c r="AA55" s="2"/>
      <c r="AB55" s="13"/>
      <c r="AC55" s="2"/>
      <c r="AD55" s="13"/>
    </row>
    <row r="56" spans="1:30" x14ac:dyDescent="0.35">
      <c r="A56">
        <v>27</v>
      </c>
      <c r="B56" t="s">
        <v>27</v>
      </c>
      <c r="C56" s="2">
        <f t="shared" si="5"/>
        <v>378.34758413901471</v>
      </c>
      <c r="D56" s="2">
        <v>80.049995422363281</v>
      </c>
      <c r="E56" s="13">
        <v>4.0125558734871447E-4</v>
      </c>
      <c r="K56" s="14"/>
      <c r="L56" s="14"/>
      <c r="M56">
        <f t="shared" si="1"/>
        <v>-27</v>
      </c>
      <c r="O56" s="16"/>
      <c r="P56" s="2"/>
      <c r="Q56" s="1"/>
      <c r="R56" s="8"/>
      <c r="X56" s="2"/>
      <c r="AA56" s="2"/>
      <c r="AB56" s="13"/>
      <c r="AC56" s="2"/>
      <c r="AD56" s="13"/>
    </row>
    <row r="57" spans="1:30" x14ac:dyDescent="0.35">
      <c r="A57">
        <v>55</v>
      </c>
      <c r="B57" t="s">
        <v>55</v>
      </c>
      <c r="C57" s="2">
        <f t="shared" si="5"/>
        <v>195.69855876493133</v>
      </c>
      <c r="D57" s="2">
        <v>57.380001068115234</v>
      </c>
      <c r="E57" s="13">
        <v>1.1115216184407473E-3</v>
      </c>
      <c r="G57">
        <v>59</v>
      </c>
      <c r="H57" t="s">
        <v>55</v>
      </c>
      <c r="I57">
        <v>92.782960000000003</v>
      </c>
      <c r="J57" s="2">
        <v>44.67</v>
      </c>
      <c r="K57" s="14">
        <v>1.1278760000000001E-3</v>
      </c>
      <c r="L57" s="14"/>
      <c r="M57">
        <f t="shared" si="1"/>
        <v>4</v>
      </c>
      <c r="N57" t="s">
        <v>55</v>
      </c>
      <c r="O57" s="16">
        <f t="shared" si="2"/>
        <v>1.1092079705684248</v>
      </c>
      <c r="P57" s="2">
        <f t="shared" si="3"/>
        <v>0.28453102906011263</v>
      </c>
      <c r="Q57" s="1">
        <f t="shared" si="4"/>
        <v>-1.4500159201235596E-2</v>
      </c>
      <c r="R57" s="8"/>
      <c r="V57" s="2"/>
      <c r="W57" s="2"/>
      <c r="X57" s="2"/>
      <c r="AD57" s="13"/>
    </row>
    <row r="58" spans="1:30" x14ac:dyDescent="0.35">
      <c r="A58">
        <v>11</v>
      </c>
      <c r="B58" t="s">
        <v>11</v>
      </c>
      <c r="C58" s="2">
        <f t="shared" si="5"/>
        <v>644.54738755790424</v>
      </c>
      <c r="D58" s="2">
        <v>72.029998779296875</v>
      </c>
      <c r="E58" s="13">
        <v>5.1303133368492126E-3</v>
      </c>
      <c r="G58">
        <v>7</v>
      </c>
      <c r="H58" t="s">
        <v>133</v>
      </c>
      <c r="I58">
        <v>760.21100000000001</v>
      </c>
      <c r="J58" s="2">
        <v>78.760000000000005</v>
      </c>
      <c r="K58" s="14">
        <v>3.7674800000000001E-3</v>
      </c>
      <c r="L58" s="14"/>
      <c r="M58">
        <f t="shared" si="1"/>
        <v>-4</v>
      </c>
      <c r="N58" t="s">
        <v>11</v>
      </c>
      <c r="O58" s="16">
        <f t="shared" si="2"/>
        <v>-0.15214672300466026</v>
      </c>
      <c r="P58" s="2">
        <f t="shared" si="3"/>
        <v>-8.5449482233406981E-2</v>
      </c>
      <c r="Q58" s="1">
        <f t="shared" si="4"/>
        <v>0.36173605084810334</v>
      </c>
      <c r="R58" s="8"/>
      <c r="V58" s="2"/>
      <c r="W58" s="2"/>
      <c r="X58" s="2"/>
      <c r="AA58" s="2"/>
      <c r="AB58" s="13"/>
      <c r="AC58" s="2"/>
      <c r="AD58" s="13"/>
    </row>
    <row r="59" spans="1:30" x14ac:dyDescent="0.35">
      <c r="A59">
        <v>38</v>
      </c>
      <c r="B59" t="s">
        <v>38</v>
      </c>
      <c r="C59" s="2">
        <f t="shared" si="5"/>
        <v>277.28827919800659</v>
      </c>
      <c r="D59" s="2">
        <v>79.699996948242188</v>
      </c>
      <c r="E59" s="13">
        <v>1.6431219410151243E-4</v>
      </c>
      <c r="G59">
        <v>33</v>
      </c>
      <c r="H59" t="s">
        <v>150</v>
      </c>
      <c r="I59">
        <v>218.21889999999999</v>
      </c>
      <c r="J59" s="2">
        <v>82.89</v>
      </c>
      <c r="K59" s="14">
        <v>5.6255000000000003E-5</v>
      </c>
      <c r="L59" s="14"/>
      <c r="M59">
        <f t="shared" si="1"/>
        <v>-5</v>
      </c>
      <c r="N59" t="s">
        <v>38</v>
      </c>
      <c r="O59" s="16">
        <f t="shared" si="2"/>
        <v>0.27068864886591681</v>
      </c>
      <c r="P59" s="2">
        <f t="shared" si="3"/>
        <v>-3.8484775627431689E-2</v>
      </c>
      <c r="Q59" s="1">
        <f t="shared" si="4"/>
        <v>1.9208460421564735</v>
      </c>
      <c r="R59" s="8"/>
      <c r="V59" s="2"/>
      <c r="W59" s="2"/>
      <c r="X59" s="2"/>
      <c r="AA59" s="2"/>
      <c r="AB59" s="13"/>
      <c r="AC59" s="2"/>
      <c r="AD59" s="13"/>
    </row>
    <row r="60" spans="1:30" x14ac:dyDescent="0.35">
      <c r="A60">
        <v>46</v>
      </c>
      <c r="B60" t="s">
        <v>46</v>
      </c>
      <c r="C60" s="2">
        <f t="shared" si="5"/>
        <v>240.90498173314469</v>
      </c>
      <c r="D60" s="2">
        <v>78.279998779296875</v>
      </c>
      <c r="E60" s="13">
        <v>1.266718318220228E-4</v>
      </c>
      <c r="G60">
        <v>36</v>
      </c>
      <c r="H60" t="s">
        <v>46</v>
      </c>
      <c r="I60">
        <v>202.37370000000001</v>
      </c>
      <c r="J60" s="2">
        <v>76.040000000000006</v>
      </c>
      <c r="K60" s="14">
        <v>9.7517999999999997E-5</v>
      </c>
      <c r="L60" s="14"/>
      <c r="M60">
        <f t="shared" si="1"/>
        <v>-10</v>
      </c>
      <c r="N60" t="s">
        <v>46</v>
      </c>
      <c r="O60" s="16">
        <f t="shared" si="2"/>
        <v>0.19039668560264844</v>
      </c>
      <c r="P60" s="2">
        <f t="shared" si="3"/>
        <v>2.9458163851878938E-2</v>
      </c>
      <c r="Q60" s="1">
        <f t="shared" si="4"/>
        <v>0.29895846738061493</v>
      </c>
      <c r="R60" s="8"/>
      <c r="V60" s="2"/>
      <c r="W60" s="2"/>
      <c r="X60" s="2"/>
      <c r="AA60" s="2"/>
      <c r="AB60" s="13"/>
      <c r="AC60" s="2"/>
      <c r="AD60" s="13"/>
    </row>
    <row r="61" spans="1:30" x14ac:dyDescent="0.35">
      <c r="A61">
        <v>97</v>
      </c>
      <c r="B61" t="s">
        <v>97</v>
      </c>
      <c r="C61" s="2">
        <f t="shared" si="5"/>
        <v>58.768189952155765</v>
      </c>
      <c r="D61" s="2">
        <v>46.779998779296875</v>
      </c>
      <c r="E61" s="13">
        <v>1.891842985060066E-4</v>
      </c>
      <c r="K61" s="14"/>
      <c r="L61" s="14"/>
      <c r="M61">
        <f t="shared" si="1"/>
        <v>-97</v>
      </c>
      <c r="O61" s="16"/>
      <c r="P61" s="2"/>
      <c r="Q61" s="1"/>
      <c r="R61" s="8"/>
      <c r="X61" s="2"/>
      <c r="AA61" s="2"/>
      <c r="AB61" s="13"/>
      <c r="AC61" s="2"/>
      <c r="AD61" s="13"/>
    </row>
    <row r="62" spans="1:30" x14ac:dyDescent="0.35">
      <c r="A62">
        <v>6</v>
      </c>
      <c r="B62" t="s">
        <v>6</v>
      </c>
      <c r="C62" s="2">
        <f t="shared" si="5"/>
        <v>975.91814212716554</v>
      </c>
      <c r="D62" s="2">
        <v>58.200000762939453</v>
      </c>
      <c r="E62" s="13">
        <v>0.12132024019956589</v>
      </c>
      <c r="G62">
        <v>6</v>
      </c>
      <c r="H62" t="s">
        <v>132</v>
      </c>
      <c r="I62">
        <v>816.99019999999996</v>
      </c>
      <c r="J62" s="2">
        <v>55.11</v>
      </c>
      <c r="K62" s="14">
        <v>0.11629929999999999</v>
      </c>
      <c r="L62" s="14"/>
      <c r="M62">
        <f t="shared" si="1"/>
        <v>0</v>
      </c>
      <c r="N62" t="s">
        <v>6</v>
      </c>
      <c r="O62" s="16">
        <f t="shared" si="2"/>
        <v>0.19452857834422699</v>
      </c>
      <c r="P62" s="2">
        <f t="shared" si="3"/>
        <v>5.6069692668108351E-2</v>
      </c>
      <c r="Q62" s="1">
        <f t="shared" si="4"/>
        <v>4.3172574551746168E-2</v>
      </c>
      <c r="R62" s="8"/>
      <c r="V62" s="2"/>
      <c r="W62" s="2"/>
      <c r="X62" s="2"/>
      <c r="AA62" s="2"/>
      <c r="AB62" s="13"/>
      <c r="AC62" s="2"/>
      <c r="AD62" s="13"/>
    </row>
    <row r="63" spans="1:30" x14ac:dyDescent="0.35">
      <c r="A63">
        <v>22</v>
      </c>
      <c r="B63" t="s">
        <v>22</v>
      </c>
      <c r="C63" s="2">
        <f t="shared" si="5"/>
        <v>424.91642156221826</v>
      </c>
      <c r="D63" s="2">
        <v>68.25</v>
      </c>
      <c r="E63" s="13">
        <v>2.3877378553152084E-3</v>
      </c>
      <c r="G63">
        <v>11</v>
      </c>
      <c r="H63" t="s">
        <v>22</v>
      </c>
      <c r="I63">
        <v>420.17520000000002</v>
      </c>
      <c r="J63" s="2">
        <v>69.84</v>
      </c>
      <c r="K63" s="14">
        <v>1.8765200000000002E-3</v>
      </c>
      <c r="L63" s="14"/>
      <c r="M63">
        <f t="shared" si="1"/>
        <v>-11</v>
      </c>
      <c r="N63" t="s">
        <v>22</v>
      </c>
      <c r="O63" s="16">
        <f t="shared" si="2"/>
        <v>1.1283915762325458E-2</v>
      </c>
      <c r="P63" s="2">
        <f t="shared" si="3"/>
        <v>-2.2766323024055013E-2</v>
      </c>
      <c r="Q63" s="1">
        <f t="shared" si="4"/>
        <v>0.27242867398972992</v>
      </c>
      <c r="R63" s="8"/>
      <c r="V63" s="2"/>
      <c r="W63" s="2"/>
      <c r="X63" s="2"/>
      <c r="AA63" s="2"/>
      <c r="AB63" s="13"/>
      <c r="AC63" s="2"/>
      <c r="AD63" s="13"/>
    </row>
    <row r="64" spans="1:30" x14ac:dyDescent="0.35">
      <c r="A64">
        <v>102</v>
      </c>
      <c r="B64" t="s">
        <v>102</v>
      </c>
      <c r="C64" s="2">
        <f t="shared" si="5"/>
        <v>39.774694561038537</v>
      </c>
      <c r="D64" s="2">
        <v>60.680000305175781</v>
      </c>
      <c r="E64" s="13">
        <v>5.6417052292090375E-6</v>
      </c>
      <c r="G64">
        <v>74</v>
      </c>
      <c r="H64" t="s">
        <v>102</v>
      </c>
      <c r="I64">
        <v>59.538699999999999</v>
      </c>
      <c r="J64" s="2">
        <v>66.400000000000006</v>
      </c>
      <c r="K64" s="14">
        <v>8.4120000000000001E-6</v>
      </c>
      <c r="L64" s="14"/>
      <c r="M64">
        <f t="shared" si="1"/>
        <v>-28</v>
      </c>
      <c r="N64" t="s">
        <v>102</v>
      </c>
      <c r="O64" s="16">
        <f t="shared" si="2"/>
        <v>-0.33195225019964258</v>
      </c>
      <c r="P64" s="2">
        <f t="shared" si="3"/>
        <v>-8.6144573717232276E-2</v>
      </c>
      <c r="Q64" s="1">
        <f t="shared" si="4"/>
        <v>-0.32932653005123191</v>
      </c>
      <c r="R64" s="8"/>
      <c r="V64" s="2"/>
      <c r="W64" s="2"/>
      <c r="X64" s="2"/>
      <c r="AA64" s="2"/>
      <c r="AB64" s="13"/>
      <c r="AC64" s="2"/>
      <c r="AD64" s="13"/>
    </row>
    <row r="65" spans="1:30" x14ac:dyDescent="0.35">
      <c r="A65">
        <v>31</v>
      </c>
      <c r="B65" t="s">
        <v>31</v>
      </c>
      <c r="C65" s="2">
        <f t="shared" si="5"/>
        <v>335.17884414797498</v>
      </c>
      <c r="D65" s="2">
        <v>71.930000305175781</v>
      </c>
      <c r="E65" s="13">
        <v>7.3053198866546154E-4</v>
      </c>
      <c r="G65">
        <v>18</v>
      </c>
      <c r="H65" t="s">
        <v>141</v>
      </c>
      <c r="I65">
        <v>338.74079999999998</v>
      </c>
      <c r="J65" s="2">
        <v>75.33</v>
      </c>
      <c r="K65" s="14">
        <v>4.9761200000000003E-4</v>
      </c>
      <c r="L65" s="14"/>
      <c r="M65">
        <f t="shared" si="1"/>
        <v>-13</v>
      </c>
      <c r="N65" t="s">
        <v>31</v>
      </c>
      <c r="O65" s="16">
        <f t="shared" si="2"/>
        <v>-1.0515284406321879E-2</v>
      </c>
      <c r="P65" s="2">
        <f t="shared" si="3"/>
        <v>-4.5134736424057076E-2</v>
      </c>
      <c r="Q65" s="1">
        <f t="shared" si="4"/>
        <v>0.46807550594732739</v>
      </c>
      <c r="R65" s="8"/>
      <c r="V65" s="2"/>
      <c r="W65" s="2"/>
      <c r="X65" s="2"/>
      <c r="AA65" s="2"/>
      <c r="AB65" s="13"/>
      <c r="AC65" s="2"/>
      <c r="AD65" s="13"/>
    </row>
    <row r="66" spans="1:30" x14ac:dyDescent="0.35">
      <c r="A66">
        <v>94</v>
      </c>
      <c r="B66" t="s">
        <v>94</v>
      </c>
      <c r="C66" s="2">
        <f t="shared" si="5"/>
        <v>74.887045346390195</v>
      </c>
      <c r="D66" s="2">
        <v>81.080001831054688</v>
      </c>
      <c r="E66" s="13">
        <v>2.7732967282645404E-6</v>
      </c>
      <c r="K66" s="14"/>
      <c r="L66" s="14"/>
      <c r="M66">
        <f t="shared" si="1"/>
        <v>-94</v>
      </c>
      <c r="O66" s="16"/>
      <c r="P66" s="2"/>
      <c r="Q66" s="1"/>
      <c r="R66" s="8"/>
      <c r="X66" s="2"/>
      <c r="AA66" s="2"/>
      <c r="AB66" s="13"/>
      <c r="AC66" s="2"/>
      <c r="AD66" s="13"/>
    </row>
    <row r="67" spans="1:30" x14ac:dyDescent="0.35">
      <c r="A67">
        <v>20</v>
      </c>
      <c r="B67" t="s">
        <v>20</v>
      </c>
      <c r="C67" s="2">
        <f t="shared" ref="C67:C98" si="6">((D67^3)*(E67^(1/3)))/100</f>
        <v>426.41541244537171</v>
      </c>
      <c r="D67" s="2">
        <v>60.530002593994141</v>
      </c>
      <c r="E67" s="13">
        <v>7.1082459762692451E-3</v>
      </c>
      <c r="G67">
        <v>27</v>
      </c>
      <c r="H67" t="s">
        <v>20</v>
      </c>
      <c r="I67">
        <v>260.93259999999998</v>
      </c>
      <c r="J67" s="2">
        <v>49.53</v>
      </c>
      <c r="K67" s="14">
        <v>9.9030149999999994E-3</v>
      </c>
      <c r="L67" s="14"/>
      <c r="M67">
        <f t="shared" si="1"/>
        <v>7</v>
      </c>
      <c r="N67" t="s">
        <v>20</v>
      </c>
      <c r="O67" s="16">
        <f t="shared" si="2"/>
        <v>0.6341975377755471</v>
      </c>
      <c r="P67" s="2">
        <f t="shared" si="3"/>
        <v>0.22208767603460799</v>
      </c>
      <c r="Q67" s="1">
        <f t="shared" si="4"/>
        <v>-0.28221395440992003</v>
      </c>
      <c r="R67" s="8"/>
      <c r="V67" s="2"/>
      <c r="W67" s="2"/>
      <c r="X67" s="2"/>
      <c r="AA67" s="2"/>
      <c r="AB67" s="13"/>
      <c r="AC67" s="2"/>
      <c r="AD67" s="13"/>
    </row>
    <row r="68" spans="1:30" x14ac:dyDescent="0.35">
      <c r="A68">
        <v>39</v>
      </c>
      <c r="B68" t="s">
        <v>39</v>
      </c>
      <c r="C68" s="2">
        <f t="shared" si="6"/>
        <v>275.34306392568817</v>
      </c>
      <c r="D68" s="2">
        <v>72.930000305175781</v>
      </c>
      <c r="E68" s="13">
        <v>3.5765679785981774E-4</v>
      </c>
      <c r="G68">
        <v>14</v>
      </c>
      <c r="H68" t="s">
        <v>39</v>
      </c>
      <c r="I68">
        <v>405.55279999999999</v>
      </c>
      <c r="J68" s="2">
        <v>79.48</v>
      </c>
      <c r="K68" s="14">
        <v>5.27013E-4</v>
      </c>
      <c r="L68" s="14"/>
      <c r="M68">
        <f t="shared" ref="M68:M114" si="7">G68-A68</f>
        <v>-25</v>
      </c>
      <c r="N68" t="s">
        <v>39</v>
      </c>
      <c r="O68" s="16">
        <f t="shared" ref="O68:O113" si="8">C68/I68-1</f>
        <v>-0.3210672841472475</v>
      </c>
      <c r="P68" s="2">
        <f t="shared" ref="P68:P113" si="9">D68/J68-1</f>
        <v>-8.2410665511125081E-2</v>
      </c>
      <c r="Q68" s="1">
        <f t="shared" ref="Q68:Q113" si="10">E68/K68-1</f>
        <v>-0.32135109027705633</v>
      </c>
      <c r="R68" s="8"/>
      <c r="V68" s="2"/>
      <c r="W68" s="2"/>
      <c r="X68" s="2"/>
      <c r="AA68" s="2"/>
      <c r="AB68" s="13"/>
      <c r="AC68" s="2"/>
      <c r="AD68" s="13"/>
    </row>
    <row r="69" spans="1:30" x14ac:dyDescent="0.35">
      <c r="A69">
        <v>49</v>
      </c>
      <c r="B69" t="s">
        <v>49</v>
      </c>
      <c r="C69" s="2">
        <f t="shared" si="6"/>
        <v>223.47189570174362</v>
      </c>
      <c r="D69" s="2">
        <v>72.349998474121094</v>
      </c>
      <c r="E69" s="13">
        <v>2.0545750157907605E-4</v>
      </c>
      <c r="G69">
        <v>23</v>
      </c>
      <c r="H69" t="s">
        <v>143</v>
      </c>
      <c r="I69">
        <v>297.04039999999998</v>
      </c>
      <c r="J69" s="2">
        <v>72.22</v>
      </c>
      <c r="K69" s="14">
        <v>4.9037600000000005E-4</v>
      </c>
      <c r="L69" s="14"/>
      <c r="M69">
        <f t="shared" si="7"/>
        <v>-26</v>
      </c>
      <c r="N69" t="s">
        <v>49</v>
      </c>
      <c r="O69" s="16">
        <f t="shared" si="8"/>
        <v>-0.24767171165355406</v>
      </c>
      <c r="P69" s="2">
        <f t="shared" si="9"/>
        <v>1.8000342581154793E-3</v>
      </c>
      <c r="Q69" s="1">
        <f t="shared" si="10"/>
        <v>-0.58102047902206466</v>
      </c>
      <c r="R69" s="8"/>
      <c r="V69" s="2"/>
      <c r="W69" s="2"/>
      <c r="X69" s="2"/>
      <c r="AA69" s="2"/>
      <c r="AB69" s="13"/>
      <c r="AC69" s="2"/>
      <c r="AD69" s="13"/>
    </row>
    <row r="70" spans="1:30" x14ac:dyDescent="0.35">
      <c r="A70">
        <v>82</v>
      </c>
      <c r="B70" t="s">
        <v>82</v>
      </c>
      <c r="C70" s="2">
        <f t="shared" si="6"/>
        <v>107.59999210838137</v>
      </c>
      <c r="D70" s="2">
        <v>54.380001068115234</v>
      </c>
      <c r="E70" s="13">
        <v>2.9955999343656003E-4</v>
      </c>
      <c r="G70">
        <v>52</v>
      </c>
      <c r="H70" t="s">
        <v>82</v>
      </c>
      <c r="I70">
        <v>117.0899</v>
      </c>
      <c r="J70" s="2">
        <v>45.02</v>
      </c>
      <c r="K70" s="14">
        <v>2.1130479999999997E-3</v>
      </c>
      <c r="L70" s="14"/>
      <c r="M70">
        <f t="shared" si="7"/>
        <v>-30</v>
      </c>
      <c r="N70" t="s">
        <v>82</v>
      </c>
      <c r="O70" s="16">
        <f t="shared" si="8"/>
        <v>-8.104804847914826E-2</v>
      </c>
      <c r="P70" s="2">
        <f t="shared" si="9"/>
        <v>0.20790762034907218</v>
      </c>
      <c r="Q70" s="1">
        <f t="shared" si="10"/>
        <v>-0.85823322828607773</v>
      </c>
      <c r="R70" s="8"/>
      <c r="V70" s="2"/>
      <c r="W70" s="2"/>
      <c r="X70" s="2"/>
      <c r="AA70" s="2"/>
      <c r="AB70" s="13"/>
      <c r="AC70" s="2"/>
      <c r="AD70" s="13"/>
    </row>
    <row r="71" spans="1:30" x14ac:dyDescent="0.35">
      <c r="A71">
        <v>92</v>
      </c>
      <c r="B71" t="s">
        <v>92</v>
      </c>
      <c r="C71" s="2">
        <f t="shared" si="6"/>
        <v>82.931531359356356</v>
      </c>
      <c r="D71" s="2">
        <v>77.5</v>
      </c>
      <c r="E71" s="13">
        <v>5.6551448324171361E-6</v>
      </c>
      <c r="G71">
        <v>76</v>
      </c>
      <c r="H71" t="s">
        <v>92</v>
      </c>
      <c r="I71">
        <v>53.669510000000002</v>
      </c>
      <c r="J71" s="2">
        <v>74.36</v>
      </c>
      <c r="K71" s="14">
        <v>2.2240000000000002E-6</v>
      </c>
      <c r="L71" s="14"/>
      <c r="M71">
        <f t="shared" si="7"/>
        <v>-16</v>
      </c>
      <c r="N71" t="s">
        <v>92</v>
      </c>
      <c r="O71" s="16">
        <f t="shared" si="8"/>
        <v>0.54522616955802938</v>
      </c>
      <c r="P71" s="2">
        <f t="shared" si="9"/>
        <v>4.2227003765465287E-2</v>
      </c>
      <c r="Q71" s="1">
        <f t="shared" si="10"/>
        <v>1.5427809498278489</v>
      </c>
      <c r="R71" s="8"/>
      <c r="V71" s="2"/>
      <c r="W71" s="2"/>
      <c r="X71" s="2"/>
      <c r="AA71" s="2"/>
      <c r="AB71" s="13"/>
      <c r="AC71" s="2"/>
      <c r="AD71" s="13"/>
    </row>
    <row r="72" spans="1:30" x14ac:dyDescent="0.35">
      <c r="A72">
        <v>99</v>
      </c>
      <c r="B72" t="s">
        <v>99</v>
      </c>
      <c r="C72" s="2">
        <f t="shared" si="6"/>
        <v>52.64225041294592</v>
      </c>
      <c r="D72" s="2">
        <v>63.150001525878906</v>
      </c>
      <c r="E72" s="13">
        <v>9.1336223704274744E-6</v>
      </c>
      <c r="K72" s="14"/>
      <c r="L72" s="14"/>
      <c r="M72">
        <f t="shared" si="7"/>
        <v>-99</v>
      </c>
      <c r="O72" s="16"/>
      <c r="P72" s="2"/>
      <c r="Q72" s="1"/>
      <c r="R72" s="8"/>
      <c r="X72" s="2"/>
      <c r="AA72" s="2"/>
      <c r="AB72" s="13"/>
      <c r="AC72" s="2"/>
      <c r="AD72" s="13"/>
    </row>
    <row r="73" spans="1:30" x14ac:dyDescent="0.35">
      <c r="A73">
        <v>112</v>
      </c>
      <c r="B73" t="s">
        <v>112</v>
      </c>
      <c r="C73" s="2">
        <f t="shared" si="6"/>
        <v>16.532845988867745</v>
      </c>
      <c r="D73" s="2">
        <v>77.5</v>
      </c>
      <c r="E73" s="13">
        <v>4.4805108956325057E-8</v>
      </c>
      <c r="G73">
        <v>92</v>
      </c>
      <c r="H73" t="s">
        <v>175</v>
      </c>
      <c r="I73">
        <v>10.86544</v>
      </c>
      <c r="J73" s="2">
        <v>67.36</v>
      </c>
      <c r="K73" s="14">
        <v>4.4900000000000005E-8</v>
      </c>
      <c r="L73" s="14"/>
      <c r="M73">
        <f t="shared" si="7"/>
        <v>-20</v>
      </c>
      <c r="N73" t="s">
        <v>112</v>
      </c>
      <c r="O73" s="16">
        <f t="shared" si="8"/>
        <v>0.52159930834533585</v>
      </c>
      <c r="P73" s="2">
        <f t="shared" si="9"/>
        <v>0.15053444180522568</v>
      </c>
      <c r="Q73" s="1">
        <f t="shared" si="10"/>
        <v>-2.113386273384088E-3</v>
      </c>
      <c r="R73" s="8"/>
      <c r="V73" s="2"/>
      <c r="W73" s="2"/>
      <c r="X73" s="2"/>
      <c r="AA73" s="2"/>
      <c r="AB73" s="13"/>
      <c r="AC73" s="2"/>
      <c r="AD73" s="13"/>
    </row>
    <row r="74" spans="1:30" x14ac:dyDescent="0.35">
      <c r="A74">
        <v>108</v>
      </c>
      <c r="B74" t="s">
        <v>108</v>
      </c>
      <c r="C74" s="2">
        <f t="shared" si="6"/>
        <v>26.320369976879846</v>
      </c>
      <c r="D74" s="2">
        <v>66.649993896484375</v>
      </c>
      <c r="E74" s="13">
        <v>7.0254628781185602E-7</v>
      </c>
      <c r="K74" s="14"/>
      <c r="L74" s="14"/>
      <c r="M74">
        <f t="shared" si="7"/>
        <v>-108</v>
      </c>
      <c r="O74" s="16"/>
      <c r="P74" s="2"/>
      <c r="Q74" s="1"/>
      <c r="R74" s="8"/>
      <c r="X74" s="2"/>
      <c r="AA74" s="2"/>
      <c r="AB74" s="13"/>
      <c r="AC74" s="2"/>
      <c r="AD74" s="13"/>
    </row>
    <row r="75" spans="1:30" x14ac:dyDescent="0.35">
      <c r="A75">
        <v>14</v>
      </c>
      <c r="B75" t="s">
        <v>14</v>
      </c>
      <c r="C75" s="2">
        <f t="shared" si="6"/>
        <v>598.94461139091186</v>
      </c>
      <c r="D75" s="2">
        <v>66.029998779296875</v>
      </c>
      <c r="E75" s="13">
        <v>9.0050967410206795E-3</v>
      </c>
      <c r="G75">
        <v>41</v>
      </c>
      <c r="H75" t="s">
        <v>156</v>
      </c>
      <c r="I75">
        <v>168.37559999999999</v>
      </c>
      <c r="J75" s="2">
        <v>48.49</v>
      </c>
      <c r="K75" s="14">
        <v>3.22083E-3</v>
      </c>
      <c r="L75" s="14"/>
      <c r="M75">
        <f t="shared" si="7"/>
        <v>27</v>
      </c>
      <c r="N75" t="s">
        <v>14</v>
      </c>
      <c r="O75" s="16">
        <f t="shared" si="8"/>
        <v>2.5571936277638323</v>
      </c>
      <c r="P75" s="2">
        <f t="shared" si="9"/>
        <v>0.36172404164357341</v>
      </c>
      <c r="Q75" s="1">
        <f t="shared" si="10"/>
        <v>1.7958932141779229</v>
      </c>
      <c r="R75" s="8"/>
      <c r="V75" s="2"/>
      <c r="W75" s="2"/>
      <c r="X75" s="2"/>
      <c r="AA75" s="2"/>
      <c r="AB75" s="13"/>
      <c r="AC75" s="2"/>
      <c r="AD75" s="13"/>
    </row>
    <row r="76" spans="1:30" x14ac:dyDescent="0.35">
      <c r="A76">
        <v>58</v>
      </c>
      <c r="B76" t="s">
        <v>58</v>
      </c>
      <c r="C76" s="2">
        <f t="shared" si="6"/>
        <v>178.61005297595682</v>
      </c>
      <c r="D76" s="2">
        <v>56.230003356933594</v>
      </c>
      <c r="E76" s="13">
        <v>1.0139223886653781E-3</v>
      </c>
      <c r="G76">
        <v>54</v>
      </c>
      <c r="H76" t="s">
        <v>58</v>
      </c>
      <c r="I76">
        <v>109.3944</v>
      </c>
      <c r="J76" s="2">
        <v>46.48</v>
      </c>
      <c r="K76" s="14">
        <v>1.292975E-3</v>
      </c>
      <c r="L76" s="14"/>
      <c r="M76">
        <f t="shared" si="7"/>
        <v>-4</v>
      </c>
      <c r="N76" t="s">
        <v>58</v>
      </c>
      <c r="O76" s="16">
        <f t="shared" si="8"/>
        <v>0.63271660136128371</v>
      </c>
      <c r="P76" s="2">
        <f t="shared" si="9"/>
        <v>0.20976771421974183</v>
      </c>
      <c r="Q76" s="1">
        <f t="shared" si="10"/>
        <v>-0.21582212442980098</v>
      </c>
      <c r="R76" s="8"/>
      <c r="V76" s="2"/>
      <c r="W76" s="2"/>
      <c r="X76" s="2"/>
      <c r="AA76" s="2"/>
      <c r="AB76" s="13"/>
      <c r="AC76" s="2"/>
      <c r="AD76" s="13"/>
    </row>
    <row r="77" spans="1:30" x14ac:dyDescent="0.35">
      <c r="A77">
        <v>45</v>
      </c>
      <c r="B77" t="s">
        <v>43</v>
      </c>
      <c r="C77" s="2">
        <f t="shared" si="6"/>
        <v>242.91902571957252</v>
      </c>
      <c r="D77" s="2">
        <v>51.580001831054688</v>
      </c>
      <c r="E77" s="13">
        <v>5.5469265207648277E-3</v>
      </c>
      <c r="G77">
        <v>53</v>
      </c>
      <c r="H77" t="s">
        <v>159</v>
      </c>
      <c r="I77">
        <v>110.67149999999999</v>
      </c>
      <c r="J77" s="2">
        <v>38.49</v>
      </c>
      <c r="K77" s="14">
        <v>7.3109820000000006E-3</v>
      </c>
      <c r="L77" s="14"/>
      <c r="M77">
        <f t="shared" si="7"/>
        <v>8</v>
      </c>
      <c r="N77" t="s">
        <v>43</v>
      </c>
      <c r="O77" s="16">
        <f t="shared" si="8"/>
        <v>1.1949555732015247</v>
      </c>
      <c r="P77" s="2">
        <f t="shared" si="9"/>
        <v>0.34008838220459037</v>
      </c>
      <c r="Q77" s="1">
        <f t="shared" si="10"/>
        <v>-0.24128844514118253</v>
      </c>
      <c r="R77" s="8"/>
      <c r="V77" s="2"/>
      <c r="W77" s="2"/>
      <c r="X77" s="2"/>
      <c r="AA77" s="2"/>
      <c r="AB77" s="13"/>
      <c r="AC77" s="2"/>
      <c r="AD77" s="13"/>
    </row>
    <row r="78" spans="1:30" x14ac:dyDescent="0.35">
      <c r="A78">
        <v>12</v>
      </c>
      <c r="B78" t="s">
        <v>12</v>
      </c>
      <c r="C78" s="2">
        <f t="shared" si="6"/>
        <v>625.96276651483208</v>
      </c>
      <c r="D78" s="2">
        <v>76.6300048828125</v>
      </c>
      <c r="E78" s="13">
        <v>2.6918807998299599E-3</v>
      </c>
      <c r="G78">
        <v>13</v>
      </c>
      <c r="H78" t="s">
        <v>138</v>
      </c>
      <c r="I78">
        <v>415.66300000000001</v>
      </c>
      <c r="J78" s="2">
        <v>72.36</v>
      </c>
      <c r="K78" s="14">
        <v>1.320496E-3</v>
      </c>
      <c r="L78" s="14"/>
      <c r="M78">
        <f t="shared" si="7"/>
        <v>1</v>
      </c>
      <c r="N78" t="s">
        <v>12</v>
      </c>
      <c r="O78" s="16">
        <f t="shared" si="8"/>
        <v>0.50593814343550436</v>
      </c>
      <c r="P78" s="2">
        <f t="shared" si="9"/>
        <v>5.9010570519796968E-2</v>
      </c>
      <c r="Q78" s="1">
        <f t="shared" si="10"/>
        <v>1.0385376402730184</v>
      </c>
      <c r="R78" s="8"/>
      <c r="V78" s="2"/>
      <c r="W78" s="2"/>
      <c r="X78" s="2"/>
      <c r="AA78" s="2"/>
      <c r="AB78" s="13"/>
      <c r="AC78" s="2"/>
      <c r="AD78" s="13"/>
    </row>
    <row r="79" spans="1:30" x14ac:dyDescent="0.35">
      <c r="A79">
        <v>62</v>
      </c>
      <c r="B79" t="s">
        <v>62</v>
      </c>
      <c r="C79" s="2">
        <f t="shared" si="6"/>
        <v>158.54867367740144</v>
      </c>
      <c r="D79" s="2">
        <v>84.330001831054688</v>
      </c>
      <c r="E79" s="13">
        <v>1.8477740013622679E-5</v>
      </c>
      <c r="K79" s="14"/>
      <c r="L79" s="14"/>
      <c r="M79">
        <f t="shared" si="7"/>
        <v>-62</v>
      </c>
      <c r="O79" s="16"/>
      <c r="P79" s="2"/>
      <c r="Q79" s="1"/>
      <c r="R79" s="8"/>
      <c r="X79" s="2"/>
      <c r="AA79" s="2"/>
      <c r="AB79" s="13"/>
      <c r="AC79" s="2"/>
      <c r="AD79" s="13"/>
    </row>
    <row r="80" spans="1:30" x14ac:dyDescent="0.35">
      <c r="A80">
        <v>40</v>
      </c>
      <c r="B80" t="s">
        <v>40</v>
      </c>
      <c r="C80" s="2">
        <f t="shared" si="6"/>
        <v>269.87275605096607</v>
      </c>
      <c r="D80" s="2">
        <v>65.3800048828125</v>
      </c>
      <c r="E80" s="13">
        <v>9.0047693811357021E-4</v>
      </c>
      <c r="G80">
        <v>46</v>
      </c>
      <c r="H80" t="s">
        <v>40</v>
      </c>
      <c r="I80">
        <v>146.05699999999999</v>
      </c>
      <c r="J80" s="2">
        <v>63.06</v>
      </c>
      <c r="K80" s="14">
        <v>1.97598E-4</v>
      </c>
      <c r="L80" s="14"/>
      <c r="M80">
        <f t="shared" si="7"/>
        <v>6</v>
      </c>
      <c r="N80" t="s">
        <v>40</v>
      </c>
      <c r="O80" s="16">
        <f t="shared" si="8"/>
        <v>0.84772216361397335</v>
      </c>
      <c r="P80" s="2">
        <f t="shared" si="9"/>
        <v>3.679043582005237E-2</v>
      </c>
      <c r="Q80" s="1">
        <f t="shared" si="10"/>
        <v>3.5571156495185692</v>
      </c>
      <c r="R80" s="8"/>
      <c r="V80" s="2"/>
      <c r="W80" s="2"/>
      <c r="X80" s="2"/>
      <c r="AA80" s="2"/>
      <c r="AB80" s="13"/>
      <c r="AC80" s="2"/>
      <c r="AD80" s="13"/>
    </row>
    <row r="81" spans="1:30" x14ac:dyDescent="0.35">
      <c r="A81">
        <v>51</v>
      </c>
      <c r="B81" t="s">
        <v>51</v>
      </c>
      <c r="C81" s="2">
        <f t="shared" si="6"/>
        <v>215.39737384026228</v>
      </c>
      <c r="D81" s="2">
        <v>57.349998474121094</v>
      </c>
      <c r="E81" s="13">
        <v>1.4890885213389993E-3</v>
      </c>
      <c r="G81">
        <v>75</v>
      </c>
      <c r="H81" t="s">
        <v>51</v>
      </c>
      <c r="I81">
        <v>57.220329999999997</v>
      </c>
      <c r="J81" s="2">
        <v>36.29</v>
      </c>
      <c r="K81" s="14">
        <v>1.7162009999999999E-3</v>
      </c>
      <c r="L81" s="14"/>
      <c r="M81">
        <f t="shared" si="7"/>
        <v>24</v>
      </c>
      <c r="N81" t="s">
        <v>51</v>
      </c>
      <c r="O81" s="16">
        <f t="shared" si="8"/>
        <v>2.7643504300003561</v>
      </c>
      <c r="P81" s="2">
        <f t="shared" si="9"/>
        <v>0.58032511639903817</v>
      </c>
      <c r="Q81" s="1">
        <f t="shared" si="10"/>
        <v>-0.13233442857858757</v>
      </c>
      <c r="R81" s="8"/>
      <c r="V81" s="2"/>
      <c r="W81" s="2"/>
      <c r="X81" s="2"/>
      <c r="AA81" s="2"/>
      <c r="AB81" s="13"/>
      <c r="AC81" s="2"/>
      <c r="AD81" s="13"/>
    </row>
    <row r="82" spans="1:30" x14ac:dyDescent="0.35">
      <c r="A82">
        <v>64</v>
      </c>
      <c r="B82" t="s">
        <v>64</v>
      </c>
      <c r="C82" s="2">
        <f t="shared" si="6"/>
        <v>151.66767780712561</v>
      </c>
      <c r="D82" s="2">
        <v>54.680000305175781</v>
      </c>
      <c r="E82" s="13">
        <v>7.984036928974092E-4</v>
      </c>
      <c r="G82">
        <v>78</v>
      </c>
      <c r="H82" t="s">
        <v>169</v>
      </c>
      <c r="I82">
        <v>52.509639999999997</v>
      </c>
      <c r="J82" s="2">
        <v>39.4</v>
      </c>
      <c r="K82" s="14">
        <v>6.3277700000000006E-4</v>
      </c>
      <c r="L82" s="14"/>
      <c r="M82">
        <f t="shared" si="7"/>
        <v>14</v>
      </c>
      <c r="N82" t="s">
        <v>64</v>
      </c>
      <c r="O82" s="16">
        <f t="shared" si="8"/>
        <v>1.8883777875286447</v>
      </c>
      <c r="P82" s="2">
        <f t="shared" si="9"/>
        <v>0.3878172666288271</v>
      </c>
      <c r="Q82" s="1">
        <f t="shared" si="10"/>
        <v>0.26174575387128352</v>
      </c>
      <c r="R82" s="8"/>
      <c r="V82" s="2"/>
      <c r="W82" s="2"/>
      <c r="X82" s="2"/>
      <c r="AA82" s="2"/>
      <c r="AB82" s="13"/>
      <c r="AC82" s="2"/>
      <c r="AD82" s="13"/>
    </row>
    <row r="83" spans="1:30" x14ac:dyDescent="0.35">
      <c r="A83">
        <v>65</v>
      </c>
      <c r="B83" t="s">
        <v>65</v>
      </c>
      <c r="C83" s="2">
        <f t="shared" si="6"/>
        <v>151.06067463411276</v>
      </c>
      <c r="D83" s="2">
        <v>77.200004577636719</v>
      </c>
      <c r="E83" s="13">
        <v>3.5391447454458103E-5</v>
      </c>
      <c r="K83" s="14"/>
      <c r="L83" s="14"/>
      <c r="M83">
        <f t="shared" si="7"/>
        <v>-65</v>
      </c>
      <c r="O83" s="16"/>
      <c r="P83" s="2"/>
      <c r="Q83" s="1"/>
      <c r="R83" s="8"/>
      <c r="X83" s="2"/>
      <c r="AA83" s="2"/>
      <c r="AB83" s="13"/>
      <c r="AC83" s="2"/>
      <c r="AD83" s="13"/>
    </row>
    <row r="84" spans="1:30" x14ac:dyDescent="0.35">
      <c r="A84">
        <v>47</v>
      </c>
      <c r="B84" t="s">
        <v>47</v>
      </c>
      <c r="C84" s="2">
        <f t="shared" si="6"/>
        <v>232.35498590107309</v>
      </c>
      <c r="D84" s="2">
        <v>65.529998779296875</v>
      </c>
      <c r="E84" s="13">
        <v>5.629820516332984E-4</v>
      </c>
      <c r="K84" s="14"/>
      <c r="L84" s="14"/>
      <c r="M84">
        <f t="shared" si="7"/>
        <v>-47</v>
      </c>
      <c r="O84" s="16"/>
      <c r="P84" s="2"/>
      <c r="Q84" s="1"/>
      <c r="R84" s="8"/>
      <c r="X84" s="2"/>
      <c r="AA84" s="2"/>
      <c r="AB84" s="13"/>
      <c r="AC84" s="2"/>
      <c r="AD84" s="13"/>
    </row>
    <row r="85" spans="1:30" x14ac:dyDescent="0.35">
      <c r="A85">
        <v>29</v>
      </c>
      <c r="B85" t="s">
        <v>29</v>
      </c>
      <c r="C85" s="2">
        <f t="shared" si="6"/>
        <v>361.24348380569501</v>
      </c>
      <c r="D85" s="2">
        <v>63.979999542236328</v>
      </c>
      <c r="E85" s="13">
        <v>2.6242304593324661E-3</v>
      </c>
      <c r="G85">
        <v>30</v>
      </c>
      <c r="H85" t="s">
        <v>29</v>
      </c>
      <c r="I85">
        <v>243.261</v>
      </c>
      <c r="J85" s="2">
        <v>53.56</v>
      </c>
      <c r="K85" s="14">
        <v>3.9687389999999998E-3</v>
      </c>
      <c r="L85" s="14"/>
      <c r="M85">
        <f t="shared" si="7"/>
        <v>1</v>
      </c>
      <c r="N85" t="s">
        <v>29</v>
      </c>
      <c r="O85" s="16">
        <f t="shared" si="8"/>
        <v>0.48500369482035754</v>
      </c>
      <c r="P85" s="2">
        <f t="shared" si="9"/>
        <v>0.19454816172958034</v>
      </c>
      <c r="Q85" s="1">
        <f t="shared" si="10"/>
        <v>-0.33877474448874911</v>
      </c>
      <c r="R85" s="8"/>
      <c r="V85" s="2"/>
      <c r="W85" s="2"/>
      <c r="X85" s="2"/>
      <c r="AA85" s="2"/>
      <c r="AB85" s="13"/>
      <c r="AC85" s="2"/>
      <c r="AD85" s="13"/>
    </row>
    <row r="86" spans="1:30" x14ac:dyDescent="0.35">
      <c r="A86">
        <v>81</v>
      </c>
      <c r="B86" t="s">
        <v>81</v>
      </c>
      <c r="C86" s="2">
        <f t="shared" si="6"/>
        <v>115.90100953738428</v>
      </c>
      <c r="D86" s="2">
        <v>77.600006103515625</v>
      </c>
      <c r="E86" s="13">
        <v>1.5258289749908727E-5</v>
      </c>
      <c r="G86">
        <v>51</v>
      </c>
      <c r="H86" t="s">
        <v>81</v>
      </c>
      <c r="I86">
        <v>117.50749999999999</v>
      </c>
      <c r="J86" s="2">
        <v>85.89</v>
      </c>
      <c r="K86" s="14">
        <v>6.3779999999999998E-6</v>
      </c>
      <c r="L86" s="14"/>
      <c r="M86">
        <f t="shared" si="7"/>
        <v>-30</v>
      </c>
      <c r="N86" t="s">
        <v>81</v>
      </c>
      <c r="O86" s="16">
        <f t="shared" si="8"/>
        <v>-1.3671386614605097E-2</v>
      </c>
      <c r="P86" s="2">
        <f t="shared" si="9"/>
        <v>-9.6518732058264889E-2</v>
      </c>
      <c r="Q86" s="1">
        <f t="shared" si="10"/>
        <v>1.3923314126542374</v>
      </c>
      <c r="R86" s="8"/>
      <c r="V86" s="2"/>
      <c r="W86" s="2"/>
      <c r="X86" s="2"/>
      <c r="AA86" s="2"/>
      <c r="AB86" s="13"/>
      <c r="AC86" s="2"/>
      <c r="AD86" s="13"/>
    </row>
    <row r="87" spans="1:30" x14ac:dyDescent="0.35">
      <c r="A87">
        <v>109</v>
      </c>
      <c r="B87" t="s">
        <v>109</v>
      </c>
      <c r="C87" s="2">
        <f t="shared" si="6"/>
        <v>24.314955093915128</v>
      </c>
      <c r="D87" s="2">
        <v>64</v>
      </c>
      <c r="E87" s="13">
        <v>7.9799588093010243E-7</v>
      </c>
      <c r="G87">
        <v>86</v>
      </c>
      <c r="H87" t="s">
        <v>109</v>
      </c>
      <c r="I87">
        <v>33.271000000000001</v>
      </c>
      <c r="J87" s="2">
        <v>69.56</v>
      </c>
      <c r="K87" s="14">
        <v>9.6599999999999994E-7</v>
      </c>
      <c r="L87" s="14"/>
      <c r="M87">
        <f t="shared" si="7"/>
        <v>-23</v>
      </c>
      <c r="N87" t="s">
        <v>109</v>
      </c>
      <c r="O87" s="16">
        <f t="shared" si="8"/>
        <v>-0.26918472261383408</v>
      </c>
      <c r="P87" s="2">
        <f t="shared" si="9"/>
        <v>-7.9930994824611856E-2</v>
      </c>
      <c r="Q87" s="1">
        <f t="shared" si="10"/>
        <v>-0.17391730752577383</v>
      </c>
      <c r="R87" s="8"/>
      <c r="V87" s="2"/>
      <c r="W87" s="2"/>
      <c r="X87" s="2"/>
      <c r="AA87" s="2"/>
      <c r="AB87" s="13"/>
      <c r="AC87" s="2"/>
      <c r="AD87" s="13"/>
    </row>
    <row r="88" spans="1:30" x14ac:dyDescent="0.35">
      <c r="A88">
        <v>37</v>
      </c>
      <c r="B88" t="s">
        <v>37</v>
      </c>
      <c r="C88" s="2">
        <f t="shared" si="6"/>
        <v>278.63523810762615</v>
      </c>
      <c r="D88" s="2">
        <v>69.8800048828125</v>
      </c>
      <c r="E88" s="13">
        <v>5.4441712563857436E-4</v>
      </c>
      <c r="G88">
        <v>43</v>
      </c>
      <c r="H88" t="s">
        <v>37</v>
      </c>
      <c r="I88">
        <v>163.86410000000001</v>
      </c>
      <c r="J88" s="2">
        <v>61.08</v>
      </c>
      <c r="K88" s="14">
        <v>3.7184399999999997E-4</v>
      </c>
      <c r="L88" s="14"/>
      <c r="M88">
        <f t="shared" si="7"/>
        <v>6</v>
      </c>
      <c r="N88" t="s">
        <v>37</v>
      </c>
      <c r="O88" s="16">
        <f t="shared" si="8"/>
        <v>0.70040440894391232</v>
      </c>
      <c r="P88" s="2">
        <f t="shared" si="9"/>
        <v>0.14407342637217591</v>
      </c>
      <c r="Q88" s="1">
        <f t="shared" si="10"/>
        <v>0.4641008746640376</v>
      </c>
      <c r="R88" s="8"/>
      <c r="V88" s="2"/>
      <c r="W88" s="2"/>
      <c r="X88" s="2"/>
      <c r="AA88" s="2"/>
      <c r="AB88" s="13"/>
      <c r="AC88" s="2"/>
      <c r="AD88" s="13"/>
    </row>
    <row r="89" spans="1:30" x14ac:dyDescent="0.35">
      <c r="A89">
        <v>77</v>
      </c>
      <c r="B89" t="s">
        <v>77</v>
      </c>
      <c r="C89" s="2">
        <f t="shared" si="6"/>
        <v>125.26173586892082</v>
      </c>
      <c r="D89" s="2">
        <v>75.199996948242188</v>
      </c>
      <c r="E89" s="13">
        <v>2.555611717980355E-5</v>
      </c>
      <c r="G89">
        <v>72</v>
      </c>
      <c r="H89" t="s">
        <v>77</v>
      </c>
      <c r="I89">
        <v>60.84057</v>
      </c>
      <c r="J89" s="2">
        <v>71.17</v>
      </c>
      <c r="K89" s="14">
        <v>4.8069999999999999E-6</v>
      </c>
      <c r="L89" s="14"/>
      <c r="M89">
        <f t="shared" si="7"/>
        <v>-5</v>
      </c>
      <c r="N89" t="s">
        <v>77</v>
      </c>
      <c r="O89" s="16">
        <f t="shared" si="8"/>
        <v>1.0588521091916268</v>
      </c>
      <c r="P89" s="2">
        <f t="shared" si="9"/>
        <v>5.662493955658543E-2</v>
      </c>
      <c r="Q89" s="1">
        <f t="shared" si="10"/>
        <v>4.3164379404625652</v>
      </c>
      <c r="R89" s="8"/>
      <c r="V89" s="2"/>
      <c r="W89" s="2"/>
      <c r="X89" s="2"/>
      <c r="AA89" s="2"/>
      <c r="AB89" s="13"/>
      <c r="AC89" s="2"/>
      <c r="AD89" s="13"/>
    </row>
    <row r="90" spans="1:30" x14ac:dyDescent="0.35">
      <c r="A90">
        <v>5</v>
      </c>
      <c r="B90" t="s">
        <v>5</v>
      </c>
      <c r="C90" s="2">
        <f t="shared" si="6"/>
        <v>1082.2238315423706</v>
      </c>
      <c r="D90" s="2">
        <v>67.129997253417969</v>
      </c>
      <c r="E90" s="13">
        <v>4.5782722532749176E-2</v>
      </c>
      <c r="G90">
        <v>4</v>
      </c>
      <c r="H90" t="s">
        <v>130</v>
      </c>
      <c r="I90">
        <v>1147.1220000000001</v>
      </c>
      <c r="J90" s="2">
        <v>68.959999999999994</v>
      </c>
      <c r="K90" s="14">
        <v>4.280101E-2</v>
      </c>
      <c r="L90" s="14"/>
      <c r="M90">
        <f t="shared" si="7"/>
        <v>-1</v>
      </c>
      <c r="N90" t="s">
        <v>5</v>
      </c>
      <c r="O90" s="16">
        <f t="shared" si="8"/>
        <v>-5.6574774485738666E-2</v>
      </c>
      <c r="P90" s="2">
        <f t="shared" si="9"/>
        <v>-2.6537162798463187E-2</v>
      </c>
      <c r="Q90" s="1">
        <f t="shared" si="10"/>
        <v>6.9664536718857306E-2</v>
      </c>
      <c r="R90" s="8"/>
      <c r="V90" s="2"/>
      <c r="W90" s="2"/>
      <c r="X90" s="2"/>
      <c r="AA90" s="2"/>
      <c r="AB90" s="13"/>
      <c r="AC90" s="2"/>
      <c r="AD90" s="13"/>
    </row>
    <row r="91" spans="1:30" x14ac:dyDescent="0.35">
      <c r="A91">
        <v>76</v>
      </c>
      <c r="B91" t="s">
        <v>76</v>
      </c>
      <c r="C91" s="2">
        <f t="shared" si="6"/>
        <v>127.88742033955172</v>
      </c>
      <c r="D91" s="2">
        <v>54.900001525878906</v>
      </c>
      <c r="E91" s="13">
        <v>4.616706573870033E-4</v>
      </c>
      <c r="G91">
        <v>73</v>
      </c>
      <c r="H91" t="s">
        <v>117</v>
      </c>
      <c r="I91">
        <v>60.134059999999998</v>
      </c>
      <c r="J91" s="2">
        <v>50.11</v>
      </c>
      <c r="K91" s="14">
        <v>1.0915499999999999E-4</v>
      </c>
      <c r="L91" s="14"/>
      <c r="M91">
        <f t="shared" si="7"/>
        <v>-3</v>
      </c>
      <c r="N91" t="s">
        <v>76</v>
      </c>
      <c r="O91" s="16">
        <f t="shared" si="8"/>
        <v>1.1267052372574167</v>
      </c>
      <c r="P91" s="2">
        <f t="shared" si="9"/>
        <v>9.5589733104747721E-2</v>
      </c>
      <c r="Q91" s="1">
        <f t="shared" si="10"/>
        <v>3.2294961970317742</v>
      </c>
      <c r="R91" s="8"/>
      <c r="V91" s="2"/>
      <c r="W91" s="2"/>
      <c r="X91" s="2"/>
      <c r="AA91" s="2"/>
      <c r="AB91" s="13"/>
      <c r="AC91" s="2"/>
      <c r="AD91" s="13"/>
    </row>
    <row r="92" spans="1:30" x14ac:dyDescent="0.35">
      <c r="A92">
        <v>104</v>
      </c>
      <c r="B92" t="s">
        <v>104</v>
      </c>
      <c r="C92" s="2">
        <f t="shared" si="6"/>
        <v>35.336532234264794</v>
      </c>
      <c r="D92" s="2">
        <v>41.830001831054688</v>
      </c>
      <c r="E92" s="13">
        <v>1.1253324191784486E-4</v>
      </c>
      <c r="G92">
        <v>88</v>
      </c>
      <c r="H92" t="s">
        <v>104</v>
      </c>
      <c r="I92">
        <v>22.469069999999999</v>
      </c>
      <c r="J92" s="2">
        <v>33.96</v>
      </c>
      <c r="K92" s="14">
        <v>1.8881799999999999E-4</v>
      </c>
      <c r="L92" s="14"/>
      <c r="M92">
        <f t="shared" si="7"/>
        <v>-16</v>
      </c>
      <c r="N92" t="s">
        <v>104</v>
      </c>
      <c r="O92" s="16">
        <f t="shared" si="8"/>
        <v>0.57267444688475289</v>
      </c>
      <c r="P92" s="2">
        <f t="shared" si="9"/>
        <v>0.23174328124424881</v>
      </c>
      <c r="Q92" s="1">
        <f t="shared" si="10"/>
        <v>-0.40401210733169046</v>
      </c>
      <c r="R92" s="8"/>
      <c r="V92" s="2"/>
      <c r="W92" s="2"/>
      <c r="X92" s="2"/>
      <c r="AA92" s="2"/>
      <c r="AB92" s="13"/>
      <c r="AC92" s="2"/>
      <c r="AD92" s="13"/>
    </row>
    <row r="93" spans="1:30" x14ac:dyDescent="0.35">
      <c r="A93">
        <v>50</v>
      </c>
      <c r="B93" t="s">
        <v>50</v>
      </c>
      <c r="C93" s="2">
        <f t="shared" si="6"/>
        <v>216.43836578697935</v>
      </c>
      <c r="D93" s="2">
        <v>56.099998474121094</v>
      </c>
      <c r="E93" s="13">
        <v>1.8422013381496072E-3</v>
      </c>
      <c r="G93">
        <v>61</v>
      </c>
      <c r="H93" t="s">
        <v>50</v>
      </c>
      <c r="I93">
        <v>90.885249999999999</v>
      </c>
      <c r="J93" s="2">
        <v>41.57</v>
      </c>
      <c r="K93" s="14">
        <v>2.0251640000000003E-3</v>
      </c>
      <c r="L93" s="14"/>
      <c r="M93">
        <f t="shared" si="7"/>
        <v>11</v>
      </c>
      <c r="N93" t="s">
        <v>50</v>
      </c>
      <c r="O93" s="16">
        <f t="shared" si="8"/>
        <v>1.3814465580166129</v>
      </c>
      <c r="P93" s="2">
        <f t="shared" si="9"/>
        <v>0.34953087500892699</v>
      </c>
      <c r="Q93" s="1">
        <f t="shared" si="10"/>
        <v>-9.0344614979524174E-2</v>
      </c>
      <c r="R93" s="8"/>
      <c r="V93" s="2"/>
      <c r="W93" s="2"/>
      <c r="X93" s="2"/>
      <c r="AA93" s="2"/>
      <c r="AB93" s="13"/>
      <c r="AC93" s="2"/>
      <c r="AD93" s="13"/>
    </row>
    <row r="94" spans="1:30" x14ac:dyDescent="0.35">
      <c r="A94">
        <v>33</v>
      </c>
      <c r="B94" t="s">
        <v>33</v>
      </c>
      <c r="C94" s="2">
        <f t="shared" si="6"/>
        <v>314.13719677239834</v>
      </c>
      <c r="D94" s="2">
        <v>59.030002593994141</v>
      </c>
      <c r="E94" s="13">
        <v>3.5620734561234713E-3</v>
      </c>
      <c r="G94">
        <v>49</v>
      </c>
      <c r="H94" t="s">
        <v>120</v>
      </c>
      <c r="I94">
        <v>124.2812</v>
      </c>
      <c r="J94" s="2">
        <v>44.14</v>
      </c>
      <c r="K94" s="14">
        <v>3.0180430000000002E-3</v>
      </c>
      <c r="L94" s="14"/>
      <c r="M94">
        <f t="shared" si="7"/>
        <v>16</v>
      </c>
      <c r="N94" t="s">
        <v>33</v>
      </c>
      <c r="O94" s="16">
        <f t="shared" si="8"/>
        <v>1.5276324719458643</v>
      </c>
      <c r="P94" s="2">
        <f t="shared" si="9"/>
        <v>0.33733580865414914</v>
      </c>
      <c r="Q94" s="1">
        <f t="shared" si="10"/>
        <v>0.18025934558370138</v>
      </c>
      <c r="R94" s="8"/>
      <c r="V94" s="2"/>
      <c r="W94" s="2"/>
      <c r="X94" s="2"/>
      <c r="AA94" s="2"/>
      <c r="AB94" s="13"/>
      <c r="AC94" s="2"/>
      <c r="AD94" s="13"/>
    </row>
    <row r="95" spans="1:30" x14ac:dyDescent="0.35">
      <c r="A95">
        <v>52</v>
      </c>
      <c r="B95" t="s">
        <v>52</v>
      </c>
      <c r="C95" s="2">
        <f t="shared" si="6"/>
        <v>213.88507452042163</v>
      </c>
      <c r="D95" s="2">
        <v>47.700000762939453</v>
      </c>
      <c r="E95" s="13">
        <v>7.6537798158824444E-3</v>
      </c>
      <c r="G95">
        <v>66</v>
      </c>
      <c r="H95" t="s">
        <v>52</v>
      </c>
      <c r="I95">
        <v>77.46602</v>
      </c>
      <c r="J95" s="2">
        <v>32.69</v>
      </c>
      <c r="K95" s="14">
        <v>1.0904339999999998E-2</v>
      </c>
      <c r="L95" s="14"/>
      <c r="M95">
        <f t="shared" si="7"/>
        <v>14</v>
      </c>
      <c r="N95" t="s">
        <v>52</v>
      </c>
      <c r="O95" s="16">
        <f t="shared" si="8"/>
        <v>1.7610179859559278</v>
      </c>
      <c r="P95" s="2">
        <f t="shared" si="9"/>
        <v>0.45916184652613823</v>
      </c>
      <c r="Q95" s="1">
        <f t="shared" si="10"/>
        <v>-0.29809783848610316</v>
      </c>
      <c r="R95" s="8"/>
      <c r="V95" s="2"/>
      <c r="W95" s="2"/>
      <c r="X95" s="2"/>
      <c r="AA95" s="2"/>
      <c r="AB95" s="13"/>
      <c r="AC95" s="2"/>
      <c r="AD95" s="13"/>
    </row>
    <row r="96" spans="1:30" x14ac:dyDescent="0.35">
      <c r="A96">
        <v>63</v>
      </c>
      <c r="B96" t="s">
        <v>63</v>
      </c>
      <c r="C96" s="2">
        <f t="shared" si="6"/>
        <v>152.54908216610337</v>
      </c>
      <c r="D96" s="2">
        <v>76.650001525878906</v>
      </c>
      <c r="E96" s="13">
        <v>3.8870424759807065E-5</v>
      </c>
      <c r="G96">
        <v>69</v>
      </c>
      <c r="H96" t="s">
        <v>167</v>
      </c>
      <c r="I96">
        <v>68.427890000000005</v>
      </c>
      <c r="J96" s="2">
        <v>78.03</v>
      </c>
      <c r="K96" s="14">
        <v>2.988E-6</v>
      </c>
      <c r="L96" s="14"/>
      <c r="M96">
        <f t="shared" si="7"/>
        <v>6</v>
      </c>
      <c r="N96" t="s">
        <v>63</v>
      </c>
      <c r="O96" s="16">
        <f t="shared" si="8"/>
        <v>1.2293407288475993</v>
      </c>
      <c r="P96" s="2">
        <f t="shared" si="9"/>
        <v>-1.7685486019750063E-2</v>
      </c>
      <c r="Q96" s="1">
        <f t="shared" si="10"/>
        <v>12.008843627780141</v>
      </c>
      <c r="R96" s="8"/>
      <c r="V96" s="2"/>
      <c r="W96" s="2"/>
      <c r="X96" s="2"/>
      <c r="AA96" s="2"/>
      <c r="AB96" s="13"/>
      <c r="AC96" s="2"/>
      <c r="AD96" s="13"/>
    </row>
    <row r="97" spans="1:30" x14ac:dyDescent="0.35">
      <c r="A97">
        <v>110</v>
      </c>
      <c r="B97" t="s">
        <v>110</v>
      </c>
      <c r="C97" s="2">
        <f t="shared" si="6"/>
        <v>21.527350051137265</v>
      </c>
      <c r="D97" s="2">
        <v>78.279998779296875</v>
      </c>
      <c r="E97" s="13">
        <v>9.0388759588222456E-8</v>
      </c>
      <c r="G97">
        <v>79</v>
      </c>
      <c r="H97" t="s">
        <v>170</v>
      </c>
      <c r="I97">
        <v>51.674379999999999</v>
      </c>
      <c r="J97" s="2">
        <v>82.96</v>
      </c>
      <c r="K97" s="14">
        <v>7.4099999999999998E-7</v>
      </c>
      <c r="L97" s="14"/>
      <c r="M97">
        <f t="shared" si="7"/>
        <v>-31</v>
      </c>
      <c r="N97" t="s">
        <v>110</v>
      </c>
      <c r="O97" s="16">
        <f t="shared" si="8"/>
        <v>-0.58340380569370609</v>
      </c>
      <c r="P97" s="2">
        <f t="shared" si="9"/>
        <v>-5.64127437403944E-2</v>
      </c>
      <c r="Q97" s="1">
        <f t="shared" si="10"/>
        <v>-0.87801786830199402</v>
      </c>
      <c r="R97" s="8"/>
      <c r="V97" s="2"/>
      <c r="W97" s="2"/>
      <c r="X97" s="2"/>
      <c r="AA97" s="2"/>
      <c r="AB97" s="13"/>
      <c r="AC97" s="2"/>
      <c r="AD97" s="13"/>
    </row>
    <row r="98" spans="1:30" x14ac:dyDescent="0.35">
      <c r="A98">
        <v>111</v>
      </c>
      <c r="B98" t="s">
        <v>111</v>
      </c>
      <c r="C98" s="2">
        <f t="shared" si="6"/>
        <v>21.375372298444699</v>
      </c>
      <c r="D98" s="2">
        <v>69.950004577636719</v>
      </c>
      <c r="E98" s="13">
        <v>2.4358544692404394E-7</v>
      </c>
      <c r="G98">
        <v>64</v>
      </c>
      <c r="H98" t="s">
        <v>164</v>
      </c>
      <c r="I98">
        <v>79.654139999999998</v>
      </c>
      <c r="J98" s="2">
        <v>77.98</v>
      </c>
      <c r="K98" s="14">
        <v>4.7399999999999995E-6</v>
      </c>
      <c r="L98" s="14"/>
      <c r="M98">
        <f t="shared" si="7"/>
        <v>-47</v>
      </c>
      <c r="N98" t="s">
        <v>111</v>
      </c>
      <c r="O98" s="16">
        <f t="shared" si="8"/>
        <v>-0.73164769215454839</v>
      </c>
      <c r="P98" s="2">
        <f t="shared" si="9"/>
        <v>-0.1029750631234071</v>
      </c>
      <c r="Q98" s="1">
        <f t="shared" si="10"/>
        <v>-0.94861066520589787</v>
      </c>
      <c r="R98" s="8"/>
      <c r="V98" s="2"/>
      <c r="W98" s="2"/>
      <c r="X98" s="2"/>
      <c r="AA98" s="2"/>
      <c r="AB98" s="13"/>
      <c r="AC98" s="2"/>
      <c r="AD98" s="13"/>
    </row>
    <row r="99" spans="1:30" x14ac:dyDescent="0.35">
      <c r="A99">
        <v>54</v>
      </c>
      <c r="B99" t="s">
        <v>54</v>
      </c>
      <c r="C99" s="2">
        <f t="shared" ref="C99:C114" si="11">((D99^3)*(E99^(1/3)))/100</f>
        <v>203.61240202650475</v>
      </c>
      <c r="D99" s="2">
        <v>45.479999542236328</v>
      </c>
      <c r="E99" s="13">
        <v>1.0139781981706619E-2</v>
      </c>
      <c r="G99">
        <v>56</v>
      </c>
      <c r="H99" t="s">
        <v>54</v>
      </c>
      <c r="I99">
        <v>100.87139999999999</v>
      </c>
      <c r="J99" s="2">
        <v>36.020000000000003</v>
      </c>
      <c r="K99" s="14">
        <v>1.0055670000000001E-2</v>
      </c>
      <c r="L99" s="14"/>
      <c r="M99">
        <f t="shared" si="7"/>
        <v>2</v>
      </c>
      <c r="N99" t="s">
        <v>54</v>
      </c>
      <c r="O99" s="16">
        <f t="shared" si="8"/>
        <v>1.0185345105402002</v>
      </c>
      <c r="P99" s="2">
        <f t="shared" si="9"/>
        <v>0.26263185847407899</v>
      </c>
      <c r="Q99" s="1">
        <f t="shared" si="10"/>
        <v>8.3646322628545544E-3</v>
      </c>
      <c r="R99" s="8"/>
      <c r="V99" s="2"/>
      <c r="W99" s="2"/>
      <c r="X99" s="2"/>
      <c r="AA99" s="2"/>
      <c r="AB99" s="13"/>
      <c r="AC99" s="2"/>
      <c r="AD99" s="13"/>
    </row>
    <row r="100" spans="1:30" x14ac:dyDescent="0.35">
      <c r="A100">
        <v>1</v>
      </c>
      <c r="B100" t="s">
        <v>2</v>
      </c>
      <c r="C100" s="2">
        <f t="shared" si="11"/>
        <v>1589.5741824620823</v>
      </c>
      <c r="D100" s="2">
        <v>76.450004577636719</v>
      </c>
      <c r="E100" s="13">
        <v>4.5024070888757706E-2</v>
      </c>
      <c r="G100">
        <v>1</v>
      </c>
      <c r="H100" t="s">
        <v>127</v>
      </c>
      <c r="I100">
        <v>1466.1320000000001</v>
      </c>
      <c r="J100" s="5">
        <v>72.599999999999994</v>
      </c>
      <c r="K100" s="14">
        <v>5.6245779999999995E-2</v>
      </c>
      <c r="L100" s="14"/>
      <c r="M100">
        <f t="shared" si="7"/>
        <v>0</v>
      </c>
      <c r="N100" t="s">
        <v>2</v>
      </c>
      <c r="O100" s="16">
        <f t="shared" si="8"/>
        <v>8.4195817608565982E-2</v>
      </c>
      <c r="P100" s="2">
        <f t="shared" si="9"/>
        <v>5.3030366083150371E-2</v>
      </c>
      <c r="Q100" s="1">
        <f t="shared" si="10"/>
        <v>-0.19951201870153268</v>
      </c>
      <c r="R100" s="8"/>
      <c r="V100" s="5"/>
      <c r="W100" s="5"/>
      <c r="X100" s="2"/>
      <c r="AA100" s="2"/>
      <c r="AB100" s="13"/>
      <c r="AC100" s="2"/>
      <c r="AD100" s="13"/>
    </row>
    <row r="101" spans="1:30" x14ac:dyDescent="0.35">
      <c r="A101">
        <v>8</v>
      </c>
      <c r="B101" t="s">
        <v>8</v>
      </c>
      <c r="C101" s="2">
        <f t="shared" si="11"/>
        <v>743.37916672172491</v>
      </c>
      <c r="D101" s="2">
        <v>75.75</v>
      </c>
      <c r="E101" s="13">
        <v>5.0025037489831448E-3</v>
      </c>
      <c r="K101" s="14"/>
      <c r="L101" s="14"/>
      <c r="M101">
        <f t="shared" si="7"/>
        <v>-8</v>
      </c>
      <c r="O101" s="16"/>
      <c r="P101" s="2"/>
      <c r="Q101" s="1"/>
      <c r="R101" s="8"/>
      <c r="X101" s="2"/>
      <c r="AA101" s="2"/>
      <c r="AB101" s="13"/>
      <c r="AC101" s="2"/>
      <c r="AD101" s="13"/>
    </row>
    <row r="102" spans="1:30" x14ac:dyDescent="0.35">
      <c r="A102">
        <v>75</v>
      </c>
      <c r="B102" t="s">
        <v>75</v>
      </c>
      <c r="C102" s="2">
        <f t="shared" si="11"/>
        <v>128.9167845283213</v>
      </c>
      <c r="D102" s="2">
        <v>73.400001525878906</v>
      </c>
      <c r="E102" s="13">
        <v>3.464685141807422E-5</v>
      </c>
      <c r="K102" s="14"/>
      <c r="L102" s="14"/>
      <c r="M102">
        <f t="shared" si="7"/>
        <v>-75</v>
      </c>
      <c r="O102" s="16"/>
      <c r="P102" s="2"/>
      <c r="Q102" s="1"/>
      <c r="R102" s="8"/>
      <c r="X102" s="2"/>
      <c r="AA102" s="2"/>
      <c r="AB102" s="13"/>
      <c r="AC102" s="2"/>
      <c r="AD102" s="13"/>
    </row>
    <row r="103" spans="1:30" x14ac:dyDescent="0.35">
      <c r="A103">
        <v>15</v>
      </c>
      <c r="B103" t="s">
        <v>15</v>
      </c>
      <c r="C103" s="2">
        <f t="shared" si="11"/>
        <v>550.70203516372783</v>
      </c>
      <c r="D103" s="2">
        <v>79.879997253417969</v>
      </c>
      <c r="E103" s="13">
        <v>1.2612688587978482E-3</v>
      </c>
      <c r="K103" s="14"/>
      <c r="L103" s="14"/>
      <c r="M103">
        <f t="shared" si="7"/>
        <v>-15</v>
      </c>
      <c r="O103" s="16"/>
      <c r="P103" s="2"/>
      <c r="Q103" s="1"/>
      <c r="R103" s="8"/>
      <c r="X103" s="2"/>
      <c r="AA103" s="2"/>
      <c r="AB103" s="13"/>
      <c r="AC103" s="2"/>
      <c r="AD103" s="13"/>
    </row>
    <row r="104" spans="1:30" x14ac:dyDescent="0.35">
      <c r="A104">
        <v>107</v>
      </c>
      <c r="B104" t="s">
        <v>107</v>
      </c>
      <c r="C104" s="2">
        <f t="shared" si="11"/>
        <v>27.860721339028871</v>
      </c>
      <c r="D104" s="2">
        <v>65.25</v>
      </c>
      <c r="E104" s="13">
        <v>1.0086777137985337E-6</v>
      </c>
      <c r="K104" s="14"/>
      <c r="L104" s="14"/>
      <c r="M104">
        <f t="shared" si="7"/>
        <v>-107</v>
      </c>
      <c r="O104" s="16"/>
      <c r="P104" s="2"/>
      <c r="Q104" s="1"/>
      <c r="R104" s="8"/>
      <c r="X104" s="2"/>
      <c r="AA104" s="2"/>
      <c r="AB104" s="13"/>
      <c r="AC104" s="2"/>
      <c r="AD104" s="13"/>
    </row>
    <row r="105" spans="1:30" x14ac:dyDescent="0.35">
      <c r="A105">
        <v>30</v>
      </c>
      <c r="B105" t="s">
        <v>30</v>
      </c>
      <c r="C105" s="2">
        <f t="shared" si="11"/>
        <v>353.96637405676245</v>
      </c>
      <c r="D105" s="2">
        <v>67.979995727539063</v>
      </c>
      <c r="E105" s="13">
        <v>1.4303944772109389E-3</v>
      </c>
      <c r="G105">
        <v>19</v>
      </c>
      <c r="H105" t="s">
        <v>30</v>
      </c>
      <c r="I105">
        <v>320.90269999999998</v>
      </c>
      <c r="J105" s="2">
        <v>64.069999999999993</v>
      </c>
      <c r="K105" s="14">
        <v>1.816469E-3</v>
      </c>
      <c r="L105" s="14"/>
      <c r="M105">
        <f t="shared" si="7"/>
        <v>-11</v>
      </c>
      <c r="N105" t="s">
        <v>30</v>
      </c>
      <c r="O105" s="16">
        <f t="shared" si="8"/>
        <v>0.10303333084066435</v>
      </c>
      <c r="P105" s="2">
        <f t="shared" si="9"/>
        <v>6.1026935032606033E-2</v>
      </c>
      <c r="Q105" s="1">
        <f t="shared" si="10"/>
        <v>-0.2125412119827319</v>
      </c>
      <c r="R105" s="8"/>
      <c r="V105" s="2"/>
      <c r="W105" s="2"/>
      <c r="X105" s="2"/>
      <c r="AA105" s="2"/>
      <c r="AB105" s="13"/>
      <c r="AC105" s="2"/>
      <c r="AD105" s="13"/>
    </row>
    <row r="106" spans="1:30" x14ac:dyDescent="0.35">
      <c r="A106">
        <v>87</v>
      </c>
      <c r="B106" t="s">
        <v>87</v>
      </c>
      <c r="C106" s="2">
        <f t="shared" si="11"/>
        <v>98.097417070191312</v>
      </c>
      <c r="D106" s="2">
        <v>76.779998779296875</v>
      </c>
      <c r="E106" s="13">
        <v>1.0179813216382172E-5</v>
      </c>
      <c r="G106">
        <v>68</v>
      </c>
      <c r="H106" t="s">
        <v>166</v>
      </c>
      <c r="I106">
        <v>72.461519999999993</v>
      </c>
      <c r="J106" s="2">
        <v>71.27</v>
      </c>
      <c r="K106" s="14">
        <v>8.0199999999999994E-6</v>
      </c>
      <c r="L106" s="14"/>
      <c r="M106">
        <f t="shared" si="7"/>
        <v>-19</v>
      </c>
      <c r="N106" t="s">
        <v>87</v>
      </c>
      <c r="O106" s="16">
        <f t="shared" si="8"/>
        <v>0.35378635543653125</v>
      </c>
      <c r="P106" s="2">
        <f t="shared" si="9"/>
        <v>7.7311614694778763E-2</v>
      </c>
      <c r="Q106" s="1">
        <f t="shared" si="10"/>
        <v>0.26930339356386201</v>
      </c>
      <c r="R106" s="8"/>
      <c r="V106" s="2"/>
      <c r="W106" s="2"/>
      <c r="X106" s="2"/>
      <c r="AA106" s="2"/>
      <c r="AB106" s="13"/>
      <c r="AC106" s="2"/>
      <c r="AD106" s="13"/>
    </row>
    <row r="107" spans="1:30" x14ac:dyDescent="0.35">
      <c r="A107">
        <v>43</v>
      </c>
      <c r="B107" t="s">
        <v>44</v>
      </c>
      <c r="C107" s="2">
        <f t="shared" si="11"/>
        <v>246.24708217993256</v>
      </c>
      <c r="D107" s="2">
        <v>69.150001525878906</v>
      </c>
      <c r="E107" s="13">
        <v>4.1303184116259217E-4</v>
      </c>
      <c r="K107" s="14"/>
      <c r="L107" s="14"/>
      <c r="M107">
        <f t="shared" si="7"/>
        <v>-43</v>
      </c>
      <c r="O107" s="16"/>
      <c r="P107" s="2"/>
      <c r="Q107" s="1"/>
      <c r="R107" s="8"/>
      <c r="X107" s="2"/>
      <c r="AA107" s="2"/>
      <c r="AB107" s="13"/>
      <c r="AC107" s="2"/>
      <c r="AD107" s="13"/>
    </row>
    <row r="108" spans="1:30" x14ac:dyDescent="0.35">
      <c r="A108">
        <v>9</v>
      </c>
      <c r="B108" t="s">
        <v>9</v>
      </c>
      <c r="C108" s="2">
        <f t="shared" si="11"/>
        <v>661.1469503259957</v>
      </c>
      <c r="D108" s="2">
        <v>83.850006103515625</v>
      </c>
      <c r="E108" s="13">
        <v>1.4104773290455341E-3</v>
      </c>
      <c r="G108">
        <v>10</v>
      </c>
      <c r="H108" t="s">
        <v>136</v>
      </c>
      <c r="I108">
        <v>440.76319999999998</v>
      </c>
      <c r="J108" s="2">
        <v>77.44</v>
      </c>
      <c r="K108" s="14">
        <v>8.5492499999999998E-4</v>
      </c>
      <c r="L108" s="14"/>
      <c r="M108">
        <f t="shared" si="7"/>
        <v>1</v>
      </c>
      <c r="N108" t="s">
        <v>9</v>
      </c>
      <c r="O108" s="16">
        <f t="shared" si="8"/>
        <v>0.5000048786423088</v>
      </c>
      <c r="P108" s="2">
        <f t="shared" si="9"/>
        <v>8.2773839146637718E-2</v>
      </c>
      <c r="Q108" s="1">
        <f t="shared" si="10"/>
        <v>0.64982580816508362</v>
      </c>
      <c r="R108" s="8"/>
      <c r="V108" s="2"/>
      <c r="W108" s="2"/>
      <c r="X108" s="2"/>
      <c r="AA108" s="2"/>
      <c r="AB108" s="13"/>
      <c r="AC108" s="2"/>
      <c r="AD108" s="13"/>
    </row>
    <row r="109" spans="1:30" x14ac:dyDescent="0.35">
      <c r="A109">
        <v>23</v>
      </c>
      <c r="B109" t="s">
        <v>23</v>
      </c>
      <c r="C109" s="2">
        <f t="shared" si="11"/>
        <v>423.75993928662001</v>
      </c>
      <c r="D109" s="2">
        <v>42.349998474121094</v>
      </c>
      <c r="E109" s="13">
        <v>0.17365172505378723</v>
      </c>
      <c r="G109">
        <v>15</v>
      </c>
      <c r="H109" t="s">
        <v>139</v>
      </c>
      <c r="I109">
        <v>380.24130000000002</v>
      </c>
      <c r="J109" s="2">
        <v>40.840000000000003</v>
      </c>
      <c r="K109" s="14">
        <v>0.17394179999999998</v>
      </c>
      <c r="L109" s="14"/>
      <c r="M109">
        <f t="shared" si="7"/>
        <v>-8</v>
      </c>
      <c r="N109" t="s">
        <v>23</v>
      </c>
      <c r="O109" s="16">
        <f t="shared" si="8"/>
        <v>0.11445005917721196</v>
      </c>
      <c r="P109" s="2">
        <f t="shared" si="9"/>
        <v>3.6973517975540826E-2</v>
      </c>
      <c r="Q109" s="1">
        <f t="shared" si="10"/>
        <v>-1.6676551939369677E-3</v>
      </c>
      <c r="R109" s="8"/>
      <c r="V109" s="2"/>
      <c r="W109" s="2"/>
      <c r="X109" s="2"/>
      <c r="AA109" s="2"/>
      <c r="AB109" s="13"/>
      <c r="AC109" s="2"/>
      <c r="AD109" s="13"/>
    </row>
    <row r="110" spans="1:30" x14ac:dyDescent="0.35">
      <c r="A110">
        <v>2</v>
      </c>
      <c r="B110" t="s">
        <v>129</v>
      </c>
      <c r="C110" s="2">
        <f t="shared" si="11"/>
        <v>1298.7959804417872</v>
      </c>
      <c r="D110" s="2">
        <v>59.829998016357422</v>
      </c>
      <c r="E110" s="13">
        <v>0.2230241596698761</v>
      </c>
      <c r="G110">
        <v>3</v>
      </c>
      <c r="H110" t="s">
        <v>129</v>
      </c>
      <c r="I110">
        <v>1254.7550000000001</v>
      </c>
      <c r="J110" s="2">
        <v>60</v>
      </c>
      <c r="K110" s="14">
        <v>0.19602699999999998</v>
      </c>
      <c r="L110" s="14"/>
      <c r="M110">
        <f t="shared" si="7"/>
        <v>1</v>
      </c>
      <c r="N110" t="s">
        <v>129</v>
      </c>
      <c r="O110" s="16">
        <f t="shared" si="8"/>
        <v>3.5099266742740332E-2</v>
      </c>
      <c r="P110" s="2">
        <f t="shared" si="9"/>
        <v>-2.8333663940429688E-3</v>
      </c>
      <c r="Q110" s="1">
        <f t="shared" si="10"/>
        <v>0.13772163870219978</v>
      </c>
      <c r="R110" s="8"/>
      <c r="V110" s="2"/>
      <c r="W110" s="2"/>
      <c r="X110" s="2"/>
      <c r="AA110" s="2"/>
      <c r="AB110" s="13"/>
      <c r="AC110" s="2"/>
      <c r="AD110" s="13"/>
    </row>
    <row r="111" spans="1:30" x14ac:dyDescent="0.35">
      <c r="A111">
        <v>67</v>
      </c>
      <c r="B111" t="s">
        <v>68</v>
      </c>
      <c r="C111" s="2">
        <f t="shared" si="11"/>
        <v>148.23775324855126</v>
      </c>
      <c r="D111" s="2">
        <v>60.829998016357422</v>
      </c>
      <c r="E111" s="13">
        <v>2.8563817613758147E-4</v>
      </c>
      <c r="G111">
        <v>28</v>
      </c>
      <c r="H111" t="s">
        <v>147</v>
      </c>
      <c r="I111">
        <v>255.58269999999999</v>
      </c>
      <c r="J111" s="2">
        <v>70.86</v>
      </c>
      <c r="K111" s="14">
        <v>3.70665E-4</v>
      </c>
      <c r="L111" s="14"/>
      <c r="M111">
        <f t="shared" si="7"/>
        <v>-39</v>
      </c>
      <c r="N111" t="s">
        <v>147</v>
      </c>
      <c r="O111" s="16">
        <f t="shared" si="8"/>
        <v>-0.42000083241725172</v>
      </c>
      <c r="P111" s="2">
        <f t="shared" si="9"/>
        <v>-0.14154673981996302</v>
      </c>
      <c r="Q111" s="1">
        <f t="shared" si="10"/>
        <v>-0.2293899447274993</v>
      </c>
      <c r="R111" s="8"/>
      <c r="V111" s="2"/>
      <c r="W111" s="2"/>
      <c r="X111" s="2"/>
      <c r="AA111" s="2"/>
      <c r="AB111" s="13"/>
      <c r="AC111" s="2"/>
      <c r="AD111" s="13"/>
    </row>
    <row r="112" spans="1:30" x14ac:dyDescent="0.35">
      <c r="A112">
        <v>86</v>
      </c>
      <c r="B112" t="s">
        <v>86</v>
      </c>
      <c r="C112" s="2">
        <f t="shared" si="11"/>
        <v>101.91478669635453</v>
      </c>
      <c r="D112" s="2">
        <v>73.079994201660156</v>
      </c>
      <c r="E112" s="13">
        <v>1.7804306480684318E-5</v>
      </c>
      <c r="G112">
        <v>50</v>
      </c>
      <c r="H112" t="s">
        <v>86</v>
      </c>
      <c r="I112">
        <v>118.2316</v>
      </c>
      <c r="J112" s="2">
        <v>69.33</v>
      </c>
      <c r="K112" s="14">
        <v>4.4659000000000001E-5</v>
      </c>
      <c r="L112" s="14"/>
      <c r="M112">
        <f t="shared" si="7"/>
        <v>-36</v>
      </c>
      <c r="N112" t="s">
        <v>86</v>
      </c>
      <c r="O112" s="16">
        <f t="shared" si="8"/>
        <v>-0.13800721045511921</v>
      </c>
      <c r="P112" s="2">
        <f t="shared" si="9"/>
        <v>5.4089055266986374E-2</v>
      </c>
      <c r="Q112" s="1">
        <f t="shared" si="10"/>
        <v>-0.60132769473825398</v>
      </c>
      <c r="R112" s="8"/>
      <c r="V112" s="2"/>
      <c r="W112" s="2"/>
      <c r="X112" s="2"/>
      <c r="AA112" s="2"/>
      <c r="AB112" s="13"/>
      <c r="AC112" s="2"/>
      <c r="AD112" s="13"/>
    </row>
    <row r="113" spans="1:30" x14ac:dyDescent="0.35">
      <c r="A113">
        <v>66</v>
      </c>
      <c r="B113" t="s">
        <v>66</v>
      </c>
      <c r="C113" s="2">
        <f t="shared" si="11"/>
        <v>149.29070161097738</v>
      </c>
      <c r="D113" s="2">
        <v>88.580001831054688</v>
      </c>
      <c r="E113" s="13">
        <v>9.910078915709164E-6</v>
      </c>
      <c r="G113">
        <v>47</v>
      </c>
      <c r="H113" t="s">
        <v>66</v>
      </c>
      <c r="I113">
        <v>142.84989999999999</v>
      </c>
      <c r="J113" s="2">
        <v>86.64</v>
      </c>
      <c r="K113" s="14">
        <v>1.0597E-5</v>
      </c>
      <c r="L113" s="14"/>
      <c r="M113">
        <f t="shared" si="7"/>
        <v>-19</v>
      </c>
      <c r="N113" t="s">
        <v>66</v>
      </c>
      <c r="O113" s="16">
        <f t="shared" si="8"/>
        <v>4.5087897233231367E-2</v>
      </c>
      <c r="P113" s="2">
        <f t="shared" si="9"/>
        <v>2.2391526212542479E-2</v>
      </c>
      <c r="Q113" s="1">
        <f t="shared" si="10"/>
        <v>-6.4822221788320866E-2</v>
      </c>
      <c r="R113" s="8"/>
      <c r="V113" s="2"/>
      <c r="W113" s="2"/>
      <c r="X113" s="2"/>
      <c r="AA113" s="2"/>
      <c r="AB113" s="13"/>
      <c r="AC113" s="2"/>
      <c r="AD113" s="13"/>
    </row>
    <row r="114" spans="1:30" x14ac:dyDescent="0.35">
      <c r="A114">
        <v>85</v>
      </c>
      <c r="B114" t="s">
        <v>84</v>
      </c>
      <c r="C114" s="2">
        <f t="shared" si="11"/>
        <v>105.05711920814124</v>
      </c>
      <c r="D114" s="2">
        <v>68.529998779296875</v>
      </c>
      <c r="E114" s="13">
        <v>3.4781631256919354E-5</v>
      </c>
      <c r="K114" s="13"/>
      <c r="M114">
        <f t="shared" si="7"/>
        <v>-85</v>
      </c>
      <c r="N114" t="s">
        <v>84</v>
      </c>
      <c r="O114" s="2"/>
      <c r="P114" s="2"/>
      <c r="Q114" s="9"/>
      <c r="R114" s="8"/>
      <c r="V114" s="2"/>
      <c r="W114" s="2"/>
      <c r="X114" s="2"/>
    </row>
    <row r="115" spans="1:30" s="3" customFormat="1" ht="13.15" x14ac:dyDescent="0.4">
      <c r="B115" s="3" t="s">
        <v>179</v>
      </c>
      <c r="C115" s="4">
        <f>SUM(C3:C114)</f>
        <v>31713.675868932409</v>
      </c>
      <c r="D115" s="4">
        <f>SUM(D3:D114)</f>
        <v>7408.0500221252441</v>
      </c>
      <c r="E115" s="4">
        <f>SUM(E3:E114)</f>
        <v>0.99328976647465694</v>
      </c>
      <c r="F115" s="7"/>
      <c r="H115" s="3" t="s">
        <v>179</v>
      </c>
      <c r="I115" s="4">
        <f>SUM(I3:I114)</f>
        <v>22045.889110000004</v>
      </c>
      <c r="J115" s="4">
        <f t="shared" ref="J115" si="12">SUM(J3:J114)</f>
        <v>5534.12</v>
      </c>
      <c r="K115" s="4">
        <f t="shared" ref="K115" si="13">SUM(K3:K114)</f>
        <v>0.98172284429999968</v>
      </c>
      <c r="N115" s="3" t="s">
        <v>179</v>
      </c>
      <c r="O115" s="4">
        <f>SUM(O3:O114)</f>
        <v>58.031467868153605</v>
      </c>
      <c r="P115" s="4">
        <f t="shared" ref="P115:Q115" si="14">SUM(P3:P114)</f>
        <v>11.457944189521688</v>
      </c>
      <c r="Q115" s="15">
        <f t="shared" si="14"/>
        <v>80.433655219446237</v>
      </c>
    </row>
    <row r="116" spans="1:30" s="3" customFormat="1" ht="13.15" x14ac:dyDescent="0.4">
      <c r="B116" s="3" t="s">
        <v>180</v>
      </c>
      <c r="C116" s="4">
        <f>AVERAGE(C3:C114)</f>
        <v>283.1578202583251</v>
      </c>
      <c r="D116" s="4">
        <f>AVERAGE(D3:D114)</f>
        <v>66.1433037689754</v>
      </c>
      <c r="E116" s="4">
        <f>AVERAGE(E3:E114)</f>
        <v>8.8686586292380087E-3</v>
      </c>
      <c r="F116" s="7"/>
      <c r="H116" s="3" t="s">
        <v>180</v>
      </c>
      <c r="I116" s="4">
        <f>AVERAGE(I3:I114)</f>
        <v>239.62922945652178</v>
      </c>
      <c r="J116" s="4">
        <f t="shared" ref="J116:K116" si="15">AVERAGE(J3:J114)</f>
        <v>60.153478260869562</v>
      </c>
      <c r="K116" s="4">
        <f t="shared" si="15"/>
        <v>1.0670900481521736E-2</v>
      </c>
      <c r="N116" s="3" t="s">
        <v>180</v>
      </c>
      <c r="O116" s="4">
        <f>AVERAGE(O3:O114)</f>
        <v>0.63077682465384355</v>
      </c>
      <c r="P116" s="4">
        <f>AVERAGE(P3:P114)</f>
        <v>0.12454287162523574</v>
      </c>
      <c r="Q116" s="15">
        <f t="shared" ref="Q116" si="16">AVERAGE(Q3:Q114)</f>
        <v>0.87427886108093733</v>
      </c>
    </row>
    <row r="117" spans="1:30" s="3" customFormat="1" ht="13.15" x14ac:dyDescent="0.4">
      <c r="B117" s="3" t="s">
        <v>181</v>
      </c>
      <c r="C117" s="4">
        <f>MIN(C3:C114)</f>
        <v>16.532845988867745</v>
      </c>
      <c r="D117" s="4">
        <f>MIN(D3:D114)</f>
        <v>41.830001831054688</v>
      </c>
      <c r="E117" s="4">
        <f>MIN(E3:E114)</f>
        <v>4.4805108956325057E-8</v>
      </c>
      <c r="F117" s="7"/>
      <c r="H117" s="3" t="s">
        <v>181</v>
      </c>
      <c r="I117" s="4">
        <f>MIN(I3:I114)</f>
        <v>10.86544</v>
      </c>
      <c r="J117" s="4">
        <f t="shared" ref="J117:K117" si="17">MIN(J3:J114)</f>
        <v>30.87</v>
      </c>
      <c r="K117" s="4">
        <f t="shared" si="17"/>
        <v>4.4900000000000005E-8</v>
      </c>
      <c r="N117" s="3" t="s">
        <v>181</v>
      </c>
      <c r="O117" s="4">
        <f>MIN(O3:O114)</f>
        <v>-0.73164769215454839</v>
      </c>
      <c r="P117" s="4">
        <f t="shared" ref="P117:Q117" si="18">MIN(P3:P114)</f>
        <v>-0.14154673981996302</v>
      </c>
      <c r="Q117" s="15">
        <f t="shared" si="18"/>
        <v>-0.94861066520589787</v>
      </c>
    </row>
    <row r="118" spans="1:30" s="3" customFormat="1" ht="13.15" x14ac:dyDescent="0.4">
      <c r="B118" s="3" t="s">
        <v>182</v>
      </c>
      <c r="C118" s="4">
        <f>MAX(C3:C114)</f>
        <v>1589.5741824620823</v>
      </c>
      <c r="D118" s="4">
        <f>MAX(D3:D114)</f>
        <v>88.580001831054688</v>
      </c>
      <c r="E118" s="4">
        <f>MAX(E3:E114)</f>
        <v>0.2230241596698761</v>
      </c>
      <c r="F118" s="7"/>
      <c r="H118" s="3" t="s">
        <v>182</v>
      </c>
      <c r="I118" s="4">
        <f>MAX(I3:I114)</f>
        <v>1466.1320000000001</v>
      </c>
      <c r="J118" s="4">
        <f t="shared" ref="J118:K118" si="19">MAX(J3:J114)</f>
        <v>86.64</v>
      </c>
      <c r="K118" s="4">
        <f t="shared" si="19"/>
        <v>0.19602699999999998</v>
      </c>
      <c r="N118" s="3" t="s">
        <v>182</v>
      </c>
      <c r="O118" s="4">
        <f>MAX(O3:O114)</f>
        <v>6.3196387787766861</v>
      </c>
      <c r="P118" s="4">
        <f t="shared" ref="P118:Q118" si="20">MAX(P3:P114)</f>
        <v>0.70068014853588378</v>
      </c>
      <c r="Q118" s="15">
        <f t="shared" si="20"/>
        <v>20.557048463754263</v>
      </c>
    </row>
  </sheetData>
  <sortState xmlns:xlrd2="http://schemas.microsoft.com/office/spreadsheetml/2017/richdata2" ref="S3:W94">
    <sortCondition ref="T3:T94"/>
  </sortState>
  <mergeCells count="3">
    <mergeCell ref="G1:K1"/>
    <mergeCell ref="A1:E1"/>
    <mergeCell ref="M1:Q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0E4D9E1DA4F438D1380F23A5B3434" ma:contentTypeVersion="9" ma:contentTypeDescription="Create a new document." ma:contentTypeScope="" ma:versionID="025ab93069f4baa3e03d956894165375">
  <xsd:schema xmlns:xsd="http://www.w3.org/2001/XMLSchema" xmlns:xs="http://www.w3.org/2001/XMLSchema" xmlns:p="http://schemas.microsoft.com/office/2006/metadata/properties" xmlns:ns2="ec5769ee-9afb-4ffd-b4ed-4c2df92f81d4" xmlns:ns3="7f7ef4d1-5389-4ba4-93d9-609d16a3fa60" targetNamespace="http://schemas.microsoft.com/office/2006/metadata/properties" ma:root="true" ma:fieldsID="7b1e81a0df3d7379d1b4485db4e65eb4" ns2:_="" ns3:_="">
    <xsd:import namespace="ec5769ee-9afb-4ffd-b4ed-4c2df92f81d4"/>
    <xsd:import namespace="7f7ef4d1-5389-4ba4-93d9-609d16a3f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769ee-9afb-4ffd-b4ed-4c2df92f81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7ef4d1-5389-4ba4-93d9-609d16a3f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389C46-F930-4085-AD1E-C993EC960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769ee-9afb-4ffd-b4ed-4c2df92f81d4"/>
    <ds:schemaRef ds:uri="7f7ef4d1-5389-4ba4-93d9-609d16a3f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1991B2-9C98-4C6E-B800-1C88772C22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B735E-A31E-41A9-9FF1-4A417F0C683E}">
  <ds:schemaRefs>
    <ds:schemaRef ds:uri="http://purl.org/dc/elements/1.1/"/>
    <ds:schemaRef ds:uri="http://schemas.openxmlformats.org/package/2006/metadata/core-properties"/>
    <ds:schemaRef ds:uri="ec5769ee-9afb-4ffd-b4ed-4c2df92f81d4"/>
    <ds:schemaRef ds:uri="http://purl.org/dc/terms/"/>
    <ds:schemaRef ds:uri="http://schemas.microsoft.com/office/2006/documentManagement/types"/>
    <ds:schemaRef ds:uri="http://schemas.microsoft.com/office/infopath/2007/PartnerControls"/>
    <ds:schemaRef ds:uri="7f7ef4d1-5389-4ba4-93d9-609d16a3fa6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FSI2018_RankingFormula_Layout</vt:lpstr>
      <vt:lpstr>Comparison-2015-2018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Meinzer</dc:creator>
  <cp:lastModifiedBy>Andres Knobel</cp:lastModifiedBy>
  <cp:lastPrinted>2018-01-19T21:42:59Z</cp:lastPrinted>
  <dcterms:created xsi:type="dcterms:W3CDTF">2017-12-11T12:56:11Z</dcterms:created>
  <dcterms:modified xsi:type="dcterms:W3CDTF">2019-01-28T18:16:28Z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0x010100A150E4D9E1DA4F438D1380F23A5B3434</vt:lpwstr>
  </property>
</Properties>
</file>